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<sst xmlns="http://schemas.openxmlformats.org/spreadsheetml/2006/main" count="274" uniqueCount="91">
  <si>
    <t>r0</t>
  </si>
  <si>
    <t>integrated</t>
  </si>
  <si>
    <t>area of</t>
  </si>
  <si>
    <t>annulus</t>
  </si>
  <si>
    <t>pi</t>
  </si>
  <si>
    <t>sky</t>
  </si>
  <si>
    <t>flux</t>
  </si>
  <si>
    <t>flux at r</t>
  </si>
  <si>
    <t>total flux</t>
  </si>
  <si>
    <t>error</t>
  </si>
  <si>
    <t>star signal</t>
  </si>
  <si>
    <t>in annulus</t>
  </si>
  <si>
    <t>cumulative</t>
  </si>
  <si>
    <t>shot noise</t>
  </si>
  <si>
    <t xml:space="preserve">sky flux in </t>
  </si>
  <si>
    <t>star flux in</t>
  </si>
  <si>
    <t>in total</t>
  </si>
  <si>
    <t>of total flux</t>
  </si>
  <si>
    <t>fraction</t>
  </si>
  <si>
    <t>weight</t>
  </si>
  <si>
    <t>weighted</t>
  </si>
  <si>
    <t>estimate</t>
  </si>
  <si>
    <t xml:space="preserve">of total </t>
  </si>
  <si>
    <t xml:space="preserve">flux </t>
  </si>
  <si>
    <t>of total</t>
  </si>
  <si>
    <t>variance</t>
  </si>
  <si>
    <t>sums</t>
  </si>
  <si>
    <t>r1 inner</t>
  </si>
  <si>
    <t>r2 outer</t>
  </si>
  <si>
    <t xml:space="preserve"> </t>
  </si>
  <si>
    <t>flux within annulus from r1 to r2</t>
  </si>
  <si>
    <t>flux within aperture, radius r2</t>
  </si>
  <si>
    <t>star image</t>
  </si>
  <si>
    <t>extraction with circular apertures</t>
  </si>
  <si>
    <t>per unit</t>
  </si>
  <si>
    <t>area</t>
  </si>
  <si>
    <t xml:space="preserve">flux in </t>
  </si>
  <si>
    <t>from star</t>
  </si>
  <si>
    <t xml:space="preserve">from sky </t>
  </si>
  <si>
    <t>in</t>
  </si>
  <si>
    <t>weights</t>
  </si>
  <si>
    <t>now divide by weights:</t>
  </si>
  <si>
    <t>error/flux</t>
  </si>
  <si>
    <t>optimal extraction</t>
  </si>
  <si>
    <t>r1 to r2</t>
  </si>
  <si>
    <t>from this</t>
  </si>
  <si>
    <t>estimate of</t>
  </si>
  <si>
    <t>of estimate</t>
  </si>
  <si>
    <t>r (average)</t>
  </si>
  <si>
    <t>extraction PSF</t>
  </si>
  <si>
    <t>calculated for test star</t>
  </si>
  <si>
    <t>calculated for extraction PSF model</t>
  </si>
  <si>
    <t>normalised</t>
  </si>
  <si>
    <t>(model)</t>
  </si>
  <si>
    <t>enter numbers in red</t>
  </si>
  <si>
    <t>within r2</t>
  </si>
  <si>
    <t>these columns locate</t>
  </si>
  <si>
    <t>radius where we have &gt;99.999%</t>
  </si>
  <si>
    <t>of the light (according to model)</t>
  </si>
  <si>
    <t>target star</t>
  </si>
  <si>
    <t xml:space="preserve">of </t>
  </si>
  <si>
    <t>of</t>
  </si>
  <si>
    <t>comparison star 1</t>
  </si>
  <si>
    <t>comparison star 2</t>
  </si>
  <si>
    <t>target star (and weighting star)</t>
  </si>
  <si>
    <t>following rows are extraction for target star, but with annuli in groups of 10</t>
  </si>
  <si>
    <t>this approximates a poorly sampled image</t>
  </si>
  <si>
    <t>best circular aperture</t>
  </si>
  <si>
    <t>S/N</t>
  </si>
  <si>
    <t>optimal extraction demonstration</t>
  </si>
  <si>
    <t>target / comp 1</t>
  </si>
  <si>
    <t>comp 2 / comp 1</t>
  </si>
  <si>
    <t>total true flux</t>
  </si>
  <si>
    <t>extraction PSF amplitude normalised to give same total flux as target star</t>
  </si>
  <si>
    <t>sampling</t>
  </si>
  <si>
    <t>good</t>
  </si>
  <si>
    <t>poor</t>
  </si>
  <si>
    <t>Target PSF</t>
  </si>
  <si>
    <t>Extraction PSF</t>
  </si>
  <si>
    <t>fwhm</t>
  </si>
  <si>
    <t>background</t>
  </si>
  <si>
    <t>amplitude</t>
  </si>
  <si>
    <t>PSF amplitude is photons per unit area at centre</t>
  </si>
  <si>
    <t>method</t>
  </si>
  <si>
    <t>(in range 10 to 40)</t>
  </si>
  <si>
    <t>optimal extraction for target star</t>
  </si>
  <si>
    <t>this star defines the weight for each annulus</t>
  </si>
  <si>
    <t>weights from target star</t>
  </si>
  <si>
    <t>optimal extraction for comparison star 1</t>
  </si>
  <si>
    <t>optimal extraction for comparison star 2</t>
  </si>
  <si>
    <t>flux = F0 * exp (-(r/r0)^2)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</si>
</sst>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</numFmts>
  <fonts count="3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0"/>
    </font>
    <font>
      <b/>
      <i/>
      <sz val="16"/>
      <name val="Times New Roman"/>
      <family val="1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Times New Roman"/>
      <family val="1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sz val="10"/>
      <color indexed="23"/>
      <name val="Arial"/>
      <family val="0"/>
    </font>
    <font>
      <sz val="16"/>
      <color indexed="55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0"/>
    </font>
    <font>
      <b/>
      <sz val="12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i/>
      <sz val="20"/>
      <name val="Times New Roman"/>
      <family val="1"/>
    </font>
    <font>
      <b/>
      <sz val="20"/>
      <name val="Arial"/>
      <family val="2"/>
    </font>
    <font>
      <b/>
      <sz val="16"/>
      <color indexed="16"/>
      <name val="Arial"/>
      <family val="0"/>
    </font>
    <font>
      <b/>
      <sz val="14"/>
      <color indexed="16"/>
      <name val="Arial"/>
      <family val="0"/>
    </font>
    <font>
      <b/>
      <sz val="10"/>
      <color indexed="16"/>
      <name val="Arial"/>
      <family val="0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right"/>
    </xf>
    <xf numFmtId="11" fontId="5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5" fillId="2" borderId="0" xfId="0" applyNumberFormat="1" applyFont="1" applyFill="1" applyAlignment="1">
      <alignment/>
    </xf>
    <xf numFmtId="11" fontId="5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1" fontId="9" fillId="0" borderId="0" xfId="0" applyNumberFormat="1" applyFont="1" applyAlignment="1">
      <alignment horizontal="left"/>
    </xf>
    <xf numFmtId="11" fontId="0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right"/>
    </xf>
    <xf numFmtId="166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9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8" fontId="3" fillId="2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69" fontId="12" fillId="2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1" fontId="16" fillId="0" borderId="0" xfId="0" applyNumberFormat="1" applyFont="1" applyAlignment="1">
      <alignment/>
    </xf>
    <xf numFmtId="1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" fontId="16" fillId="0" borderId="0" xfId="0" applyNumberFormat="1" applyFont="1" applyAlignment="1">
      <alignment/>
    </xf>
    <xf numFmtId="164" fontId="5" fillId="3" borderId="0" xfId="0" applyNumberFormat="1" applyFont="1" applyFill="1" applyAlignment="1">
      <alignment/>
    </xf>
    <xf numFmtId="11" fontId="0" fillId="3" borderId="0" xfId="0" applyNumberForma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1" fontId="14" fillId="3" borderId="0" xfId="0" applyNumberFormat="1" applyFont="1" applyFill="1" applyAlignment="1">
      <alignment/>
    </xf>
    <xf numFmtId="0" fontId="4" fillId="0" borderId="0" xfId="0" applyFont="1" applyAlignment="1">
      <alignment/>
    </xf>
    <xf numFmtId="11" fontId="5" fillId="3" borderId="0" xfId="0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2" fontId="17" fillId="2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6" fontId="2" fillId="3" borderId="0" xfId="0" applyNumberFormat="1" applyFont="1" applyFill="1" applyAlignment="1">
      <alignment/>
    </xf>
    <xf numFmtId="2" fontId="6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1" fontId="7" fillId="3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1" fontId="0" fillId="0" borderId="0" xfId="0" applyNumberFormat="1" applyFill="1" applyAlignment="1">
      <alignment/>
    </xf>
    <xf numFmtId="0" fontId="17" fillId="2" borderId="0" xfId="0" applyFont="1" applyFill="1" applyAlignment="1">
      <alignment horizontal="right"/>
    </xf>
    <xf numFmtId="11" fontId="16" fillId="3" borderId="0" xfId="0" applyNumberFormat="1" applyFont="1" applyFill="1" applyAlignment="1">
      <alignment/>
    </xf>
    <xf numFmtId="0" fontId="17" fillId="3" borderId="0" xfId="0" applyFont="1" applyFill="1" applyAlignment="1">
      <alignment/>
    </xf>
    <xf numFmtId="0" fontId="16" fillId="3" borderId="0" xfId="0" applyFont="1" applyFill="1" applyAlignment="1">
      <alignment/>
    </xf>
    <xf numFmtId="11" fontId="17" fillId="3" borderId="0" xfId="0" applyNumberFormat="1" applyFont="1" applyFill="1" applyAlignment="1">
      <alignment/>
    </xf>
    <xf numFmtId="0" fontId="17" fillId="2" borderId="0" xfId="0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right"/>
    </xf>
    <xf numFmtId="169" fontId="21" fillId="0" borderId="0" xfId="0" applyNumberFormat="1" applyFont="1" applyAlignment="1">
      <alignment horizontal="right"/>
    </xf>
    <xf numFmtId="169" fontId="21" fillId="2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" fontId="23" fillId="0" borderId="0" xfId="0" applyNumberFormat="1" applyFont="1" applyFill="1" applyAlignment="1">
      <alignment horizontal="right"/>
    </xf>
    <xf numFmtId="166" fontId="23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3" fillId="3" borderId="0" xfId="0" applyFont="1" applyFill="1" applyAlignment="1">
      <alignment/>
    </xf>
    <xf numFmtId="1" fontId="23" fillId="3" borderId="0" xfId="0" applyNumberFormat="1" applyFont="1" applyFill="1" applyAlignment="1">
      <alignment horizontal="right"/>
    </xf>
    <xf numFmtId="166" fontId="23" fillId="3" borderId="0" xfId="0" applyNumberFormat="1" applyFont="1" applyFill="1" applyAlignment="1">
      <alignment horizontal="right"/>
    </xf>
    <xf numFmtId="164" fontId="23" fillId="3" borderId="0" xfId="0" applyNumberFormat="1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25" fillId="3" borderId="0" xfId="0" applyFont="1" applyFill="1" applyAlignment="1">
      <alignment horizontal="right"/>
    </xf>
    <xf numFmtId="0" fontId="22" fillId="3" borderId="0" xfId="0" applyFont="1" applyFill="1" applyAlignment="1">
      <alignment/>
    </xf>
    <xf numFmtId="0" fontId="22" fillId="3" borderId="0" xfId="0" applyFont="1" applyFill="1" applyAlignment="1">
      <alignment horizontal="right"/>
    </xf>
    <xf numFmtId="0" fontId="24" fillId="3" borderId="0" xfId="0" applyFont="1" applyFill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6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right"/>
    </xf>
    <xf numFmtId="0" fontId="20" fillId="0" borderId="0" xfId="0" applyFont="1" applyAlignment="1">
      <alignment/>
    </xf>
    <xf numFmtId="165" fontId="23" fillId="0" borderId="0" xfId="0" applyNumberFormat="1" applyFont="1" applyFill="1" applyAlignment="1">
      <alignment horizontal="right"/>
    </xf>
    <xf numFmtId="164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/>
    </xf>
    <xf numFmtId="165" fontId="23" fillId="3" borderId="0" xfId="0" applyNumberFormat="1" applyFont="1" applyFill="1" applyAlignment="1">
      <alignment horizontal="right"/>
    </xf>
    <xf numFmtId="0" fontId="23" fillId="3" borderId="0" xfId="0" applyFont="1" applyFill="1" applyAlignment="1">
      <alignment horizontal="left"/>
    </xf>
    <xf numFmtId="0" fontId="21" fillId="3" borderId="0" xfId="0" applyFont="1" applyFill="1" applyAlignment="1">
      <alignment horizontal="right"/>
    </xf>
    <xf numFmtId="0" fontId="20" fillId="2" borderId="0" xfId="0" applyFont="1" applyFill="1" applyAlignment="1">
      <alignment/>
    </xf>
    <xf numFmtId="167" fontId="20" fillId="2" borderId="0" xfId="0" applyNumberFormat="1" applyFont="1" applyFill="1" applyAlignment="1">
      <alignment horizontal="right"/>
    </xf>
    <xf numFmtId="166" fontId="20" fillId="2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7" fillId="2" borderId="0" xfId="0" applyFont="1" applyFill="1" applyAlignment="1">
      <alignment/>
    </xf>
    <xf numFmtId="0" fontId="28" fillId="0" borderId="0" xfId="0" applyFont="1" applyAlignment="1">
      <alignment/>
    </xf>
    <xf numFmtId="0" fontId="29" fillId="2" borderId="0" xfId="0" applyFont="1" applyFill="1" applyAlignment="1">
      <alignment/>
    </xf>
    <xf numFmtId="164" fontId="0" fillId="3" borderId="0" xfId="0" applyNumberFormat="1" applyFont="1" applyFill="1" applyAlignment="1">
      <alignment/>
    </xf>
    <xf numFmtId="1" fontId="29" fillId="2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0" fillId="2" borderId="0" xfId="0" applyFont="1" applyFill="1" applyAlignment="1">
      <alignment horizontal="right"/>
    </xf>
    <xf numFmtId="0" fontId="1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19" fillId="2" borderId="0" xfId="0" applyFont="1" applyFill="1" applyAlignment="1">
      <alignment horizontal="left"/>
    </xf>
    <xf numFmtId="0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66" fontId="13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66" fontId="3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5" fontId="13" fillId="3" borderId="0" xfId="0" applyNumberFormat="1" applyFont="1" applyFill="1" applyAlignment="1">
      <alignment/>
    </xf>
    <xf numFmtId="164" fontId="13" fillId="3" borderId="0" xfId="0" applyNumberFormat="1" applyFont="1" applyFill="1" applyAlignment="1">
      <alignment/>
    </xf>
    <xf numFmtId="166" fontId="13" fillId="3" borderId="0" xfId="0" applyNumberFormat="1" applyFont="1" applyFill="1" applyAlignment="1">
      <alignment/>
    </xf>
    <xf numFmtId="165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31" fillId="0" borderId="0" xfId="0" applyFont="1" applyAlignment="1">
      <alignment/>
    </xf>
    <xf numFmtId="166" fontId="31" fillId="0" borderId="0" xfId="0" applyNumberFormat="1" applyFont="1" applyAlignment="1">
      <alignment/>
    </xf>
    <xf numFmtId="166" fontId="32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11" fontId="33" fillId="0" borderId="0" xfId="0" applyNumberFormat="1" applyFont="1" applyAlignment="1">
      <alignment horizontal="left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1" fontId="26" fillId="2" borderId="0" xfId="0" applyNumberFormat="1" applyFont="1" applyFill="1" applyAlignment="1">
      <alignment/>
    </xf>
    <xf numFmtId="164" fontId="20" fillId="2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7" fontId="0" fillId="3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68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14.28125" style="0" customWidth="1"/>
    <col min="2" max="2" width="8.140625" style="0" customWidth="1"/>
    <col min="3" max="3" width="17.421875" style="0" customWidth="1"/>
    <col min="4" max="4" width="10.8515625" style="0" bestFit="1" customWidth="1"/>
    <col min="6" max="6" width="10.57421875" style="0" customWidth="1"/>
    <col min="7" max="7" width="10.28125" style="0" customWidth="1"/>
    <col min="8" max="8" width="10.57421875" style="0" customWidth="1"/>
    <col min="9" max="9" width="4.140625" style="0" customWidth="1"/>
    <col min="10" max="10" width="20.7109375" style="0" customWidth="1"/>
    <col min="11" max="11" width="19.7109375" style="0" customWidth="1"/>
    <col min="12" max="12" width="17.7109375" style="0" customWidth="1"/>
    <col min="13" max="13" width="12.7109375" style="0" customWidth="1"/>
    <col min="14" max="14" width="9.8515625" style="23" customWidth="1"/>
    <col min="15" max="15" width="9.8515625" style="176" customWidth="1"/>
    <col min="16" max="16" width="5.00390625" style="176" customWidth="1"/>
    <col min="17" max="17" width="9.8515625" style="154" customWidth="1"/>
    <col min="18" max="18" width="12.28125" style="154" customWidth="1"/>
    <col min="19" max="19" width="9.8515625" style="154" customWidth="1"/>
    <col min="20" max="21" width="12.7109375" style="155" customWidth="1"/>
    <col min="22" max="22" width="12.7109375" style="36" customWidth="1"/>
    <col min="25" max="25" width="13.7109375" style="6" customWidth="1"/>
    <col min="26" max="26" width="10.421875" style="9" customWidth="1"/>
    <col min="27" max="27" width="9.140625" style="6" customWidth="1"/>
    <col min="28" max="28" width="11.57421875" style="6" bestFit="1" customWidth="1"/>
    <col min="29" max="29" width="11.421875" style="6" bestFit="1" customWidth="1"/>
    <col min="31" max="32" width="9.140625" style="1" customWidth="1"/>
    <col min="35" max="36" width="9.140625" style="6" customWidth="1"/>
    <col min="37" max="37" width="9.57421875" style="6" bestFit="1" customWidth="1"/>
    <col min="44" max="44" width="13.7109375" style="0" bestFit="1" customWidth="1"/>
    <col min="45" max="45" width="11.57421875" style="0" bestFit="1" customWidth="1"/>
    <col min="47" max="47" width="11.00390625" style="40" bestFit="1" customWidth="1"/>
    <col min="48" max="48" width="9.140625" style="40" customWidth="1"/>
    <col min="53" max="53" width="11.28125" style="0" customWidth="1"/>
  </cols>
  <sheetData>
    <row r="1" spans="1:7" ht="25.5">
      <c r="A1" s="143" t="s">
        <v>69</v>
      </c>
      <c r="B1" s="143"/>
      <c r="C1" s="143"/>
      <c r="D1" s="131"/>
      <c r="E1" s="131"/>
      <c r="F1" s="126"/>
      <c r="G1" s="126"/>
    </row>
    <row r="2" spans="1:11" ht="26.25">
      <c r="A2" s="126"/>
      <c r="B2" s="127"/>
      <c r="C2" s="127"/>
      <c r="D2" s="126"/>
      <c r="E2" s="126"/>
      <c r="F2" s="144" t="s">
        <v>59</v>
      </c>
      <c r="G2" s="144"/>
      <c r="H2" s="144"/>
      <c r="I2" s="144"/>
      <c r="J2" s="146">
        <f>F171</f>
        <v>10208.304939013122</v>
      </c>
      <c r="K2" s="147"/>
    </row>
    <row r="3" spans="1:13" ht="26.25">
      <c r="A3" s="128" t="s">
        <v>54</v>
      </c>
      <c r="B3" s="128"/>
      <c r="C3" s="128"/>
      <c r="D3" s="142"/>
      <c r="E3" s="142"/>
      <c r="F3" s="144" t="s">
        <v>72</v>
      </c>
      <c r="G3" s="144"/>
      <c r="H3" s="144"/>
      <c r="I3" s="144"/>
      <c r="J3" s="144"/>
      <c r="K3" s="148"/>
      <c r="L3" s="58"/>
      <c r="M3" s="58"/>
    </row>
    <row r="4" spans="1:60" ht="15.75">
      <c r="A4" s="138" t="s">
        <v>80</v>
      </c>
      <c r="B4" s="128">
        <v>40</v>
      </c>
      <c r="C4" s="138"/>
      <c r="D4" s="138" t="s">
        <v>5</v>
      </c>
      <c r="E4" s="129"/>
      <c r="F4" s="139"/>
      <c r="G4" s="129"/>
      <c r="H4" s="180"/>
      <c r="K4" s="32"/>
      <c r="L4" s="59"/>
      <c r="M4" s="59"/>
      <c r="BA4" s="12"/>
      <c r="BB4" s="12"/>
      <c r="BC4" s="12"/>
      <c r="BD4" s="12"/>
      <c r="BE4" s="12"/>
      <c r="BF4" s="12"/>
      <c r="BG4" s="12"/>
      <c r="BH4" s="12"/>
    </row>
    <row r="5" spans="1:60" ht="15.75">
      <c r="A5" s="138" t="s">
        <v>81</v>
      </c>
      <c r="B5" s="128">
        <v>40</v>
      </c>
      <c r="C5" s="138"/>
      <c r="D5" s="138" t="s">
        <v>64</v>
      </c>
      <c r="E5" s="129"/>
      <c r="F5" s="140"/>
      <c r="G5" s="129"/>
      <c r="H5" s="27"/>
      <c r="K5" s="141"/>
      <c r="L5" s="32"/>
      <c r="M5" s="32"/>
      <c r="Z5" s="10"/>
      <c r="AD5" s="2"/>
      <c r="AE5" s="49"/>
      <c r="AF5" s="49"/>
      <c r="AG5" s="2"/>
      <c r="AH5" s="2"/>
      <c r="AI5" s="7"/>
      <c r="AJ5" s="7"/>
      <c r="AK5" s="7"/>
      <c r="AL5" s="2"/>
      <c r="AM5" s="2"/>
      <c r="AN5" s="2"/>
      <c r="AO5" s="2"/>
      <c r="AP5" s="2"/>
      <c r="AQ5" s="2"/>
      <c r="AR5" s="2"/>
      <c r="AS5" s="2"/>
      <c r="AT5" s="2"/>
      <c r="AU5" s="41"/>
      <c r="BA5" s="12"/>
      <c r="BB5" s="12"/>
      <c r="BC5" s="12"/>
      <c r="BD5" s="12"/>
      <c r="BE5" s="12"/>
      <c r="BF5" s="12"/>
      <c r="BG5" s="12"/>
      <c r="BH5" s="12"/>
    </row>
    <row r="6" spans="1:60" ht="15.75">
      <c r="A6" s="138" t="s">
        <v>81</v>
      </c>
      <c r="B6" s="128">
        <v>40</v>
      </c>
      <c r="C6" s="138"/>
      <c r="D6" s="138" t="s">
        <v>62</v>
      </c>
      <c r="E6" s="129"/>
      <c r="F6" s="140"/>
      <c r="G6" s="129"/>
      <c r="H6" s="27"/>
      <c r="K6" s="32"/>
      <c r="L6" s="32"/>
      <c r="M6" s="32"/>
      <c r="Z6" s="10"/>
      <c r="AD6" s="2"/>
      <c r="AE6" s="49"/>
      <c r="AF6" s="49"/>
      <c r="AG6" s="2"/>
      <c r="AH6" s="2"/>
      <c r="AI6" s="7"/>
      <c r="AJ6" s="7"/>
      <c r="AK6" s="7"/>
      <c r="AL6" s="2"/>
      <c r="AM6" s="2"/>
      <c r="AN6" s="2"/>
      <c r="AO6" s="2"/>
      <c r="AP6" s="2"/>
      <c r="AQ6" s="2"/>
      <c r="AR6" s="2"/>
      <c r="AS6" s="2"/>
      <c r="AT6" s="2"/>
      <c r="AU6" s="41"/>
      <c r="BA6" s="12"/>
      <c r="BB6" s="12"/>
      <c r="BC6" s="12"/>
      <c r="BD6" s="12"/>
      <c r="BE6" s="12"/>
      <c r="BF6" s="12"/>
      <c r="BG6" s="12"/>
      <c r="BH6" s="12"/>
    </row>
    <row r="7" spans="1:60" ht="15.75">
      <c r="A7" s="138" t="s">
        <v>81</v>
      </c>
      <c r="B7" s="128">
        <v>40</v>
      </c>
      <c r="C7" s="138"/>
      <c r="D7" s="138" t="s">
        <v>63</v>
      </c>
      <c r="E7" s="129"/>
      <c r="F7" s="140"/>
      <c r="G7" s="129"/>
      <c r="H7" s="27"/>
      <c r="K7" s="32"/>
      <c r="L7" s="32"/>
      <c r="M7" s="32"/>
      <c r="Z7" s="10"/>
      <c r="AD7" s="2"/>
      <c r="AE7" s="49"/>
      <c r="AF7" s="49"/>
      <c r="AG7" s="2"/>
      <c r="AH7" s="2"/>
      <c r="AI7" s="7"/>
      <c r="AJ7" s="7"/>
      <c r="AK7" s="7"/>
      <c r="AL7" s="2"/>
      <c r="AM7" s="2"/>
      <c r="AN7" s="2"/>
      <c r="AO7" s="2"/>
      <c r="AP7" s="2"/>
      <c r="AQ7" s="2"/>
      <c r="AR7" s="2"/>
      <c r="AS7" s="2"/>
      <c r="AT7" s="2"/>
      <c r="AU7" s="41"/>
      <c r="BA7" s="12"/>
      <c r="BB7" s="12"/>
      <c r="BC7" s="12"/>
      <c r="BD7" s="12"/>
      <c r="BE7" s="12"/>
      <c r="BF7" s="12"/>
      <c r="BG7" s="12"/>
      <c r="BH7" s="12"/>
    </row>
    <row r="8" spans="1:60" ht="15.75">
      <c r="A8" s="138"/>
      <c r="B8" s="138"/>
      <c r="C8" s="138"/>
      <c r="D8" s="138"/>
      <c r="E8" s="129"/>
      <c r="F8" s="140"/>
      <c r="G8" s="129"/>
      <c r="H8" s="27"/>
      <c r="K8" s="32"/>
      <c r="L8" s="32"/>
      <c r="M8" s="32"/>
      <c r="Z8" s="10"/>
      <c r="AD8" s="2"/>
      <c r="AE8" s="49"/>
      <c r="AF8" s="49"/>
      <c r="AG8" s="2"/>
      <c r="AH8" s="2"/>
      <c r="AI8" s="7"/>
      <c r="AJ8" s="7"/>
      <c r="AK8" s="7"/>
      <c r="AL8" s="2"/>
      <c r="AM8" s="2"/>
      <c r="AN8" s="2"/>
      <c r="AO8" s="2"/>
      <c r="AP8" s="2"/>
      <c r="AQ8" s="2"/>
      <c r="AR8" s="2"/>
      <c r="AS8" s="2"/>
      <c r="AT8" s="2"/>
      <c r="AU8" s="41"/>
      <c r="BA8" s="12"/>
      <c r="BB8" s="12"/>
      <c r="BC8" s="12"/>
      <c r="BD8" s="12"/>
      <c r="BE8" s="12"/>
      <c r="BF8" s="12"/>
      <c r="BG8" s="12"/>
      <c r="BH8" s="12"/>
    </row>
    <row r="9" spans="1:60" ht="15.75">
      <c r="A9" s="138"/>
      <c r="B9" s="149" t="s">
        <v>77</v>
      </c>
      <c r="C9" s="149" t="s">
        <v>78</v>
      </c>
      <c r="D9" s="138"/>
      <c r="E9" s="129"/>
      <c r="F9" s="140"/>
      <c r="G9" s="129"/>
      <c r="H9" s="27"/>
      <c r="K9" s="32"/>
      <c r="L9" s="32"/>
      <c r="M9" s="32"/>
      <c r="Z9" s="10"/>
      <c r="AD9" s="2"/>
      <c r="AE9" s="49"/>
      <c r="AF9" s="49"/>
      <c r="AG9" s="2"/>
      <c r="AH9" s="2"/>
      <c r="AI9" s="7"/>
      <c r="AJ9" s="7"/>
      <c r="AK9" s="7"/>
      <c r="AL9" s="2"/>
      <c r="AM9" s="2"/>
      <c r="AN9" s="2"/>
      <c r="AO9" s="2"/>
      <c r="AP9" s="2"/>
      <c r="AQ9" s="2"/>
      <c r="AR9" s="2"/>
      <c r="AS9" s="2"/>
      <c r="AT9" s="2"/>
      <c r="AU9" s="41"/>
      <c r="BA9" s="12"/>
      <c r="BB9" s="12"/>
      <c r="BC9" s="12"/>
      <c r="BD9" s="12"/>
      <c r="BE9" s="12"/>
      <c r="BF9" s="12"/>
      <c r="BG9" s="12"/>
      <c r="BH9" s="12"/>
    </row>
    <row r="10" spans="1:60" ht="15.75">
      <c r="A10" s="138" t="s">
        <v>0</v>
      </c>
      <c r="B10" s="175">
        <f>B11/(2*SQRT(LN(2)))</f>
        <v>9.008418065898374</v>
      </c>
      <c r="C10" s="175">
        <f>C11/(2*SQRT(LN(2)))</f>
        <v>9.008418065898374</v>
      </c>
      <c r="D10" s="153" t="s">
        <v>84</v>
      </c>
      <c r="E10" s="130"/>
      <c r="F10" s="153" t="s">
        <v>90</v>
      </c>
      <c r="G10" s="130"/>
      <c r="H10" s="28"/>
      <c r="I10" s="2"/>
      <c r="J10" s="2"/>
      <c r="K10" s="45"/>
      <c r="L10" s="45"/>
      <c r="M10" s="45"/>
      <c r="N10" s="24"/>
      <c r="O10" s="177"/>
      <c r="P10" s="177"/>
      <c r="Q10" s="156"/>
      <c r="R10" s="156"/>
      <c r="S10" s="156"/>
      <c r="T10" s="157"/>
      <c r="U10" s="157"/>
      <c r="V10" s="37"/>
      <c r="W10" s="2"/>
      <c r="X10" s="2"/>
      <c r="Y10" s="7"/>
      <c r="Z10" s="10"/>
      <c r="AA10" s="7"/>
      <c r="AB10" s="7"/>
      <c r="AC10" s="7"/>
      <c r="AU10" s="41"/>
      <c r="BA10" s="13"/>
      <c r="BB10" s="12"/>
      <c r="BC10" s="12"/>
      <c r="BD10" s="12"/>
      <c r="BE10" s="12"/>
      <c r="BF10" s="12"/>
      <c r="BG10" s="12"/>
      <c r="BH10" s="12"/>
    </row>
    <row r="11" spans="1:60" ht="15.75">
      <c r="A11" s="138" t="s">
        <v>79</v>
      </c>
      <c r="B11" s="174">
        <v>15</v>
      </c>
      <c r="C11" s="174">
        <v>15</v>
      </c>
      <c r="D11" s="130"/>
      <c r="E11" s="130"/>
      <c r="F11" s="130"/>
      <c r="G11" s="130"/>
      <c r="H11" s="28"/>
      <c r="I11" s="2"/>
      <c r="J11" s="2"/>
      <c r="K11" s="45"/>
      <c r="L11" s="45"/>
      <c r="M11" s="45"/>
      <c r="N11" s="24"/>
      <c r="O11" s="177"/>
      <c r="P11" s="177"/>
      <c r="Q11" s="156"/>
      <c r="R11" s="156"/>
      <c r="S11" s="156"/>
      <c r="T11" s="157"/>
      <c r="U11" s="157"/>
      <c r="V11" s="37"/>
      <c r="W11" s="2"/>
      <c r="X11" s="2"/>
      <c r="Y11" s="7"/>
      <c r="Z11" s="10"/>
      <c r="AA11" s="7"/>
      <c r="AB11" s="7"/>
      <c r="AC11" s="7"/>
      <c r="AU11" s="41"/>
      <c r="BA11" s="13"/>
      <c r="BB11" s="12"/>
      <c r="BC11" s="12"/>
      <c r="BD11" s="12"/>
      <c r="BE11" s="12"/>
      <c r="BF11" s="12"/>
      <c r="BG11" s="12"/>
      <c r="BH11" s="12"/>
    </row>
    <row r="12" spans="1:60" ht="12.75">
      <c r="A12" s="44" t="s">
        <v>4</v>
      </c>
      <c r="B12" s="44">
        <v>3.14159265</v>
      </c>
      <c r="C12" s="34"/>
      <c r="D12" s="45"/>
      <c r="E12" s="45"/>
      <c r="F12" s="2"/>
      <c r="G12" s="2"/>
      <c r="H12" s="2"/>
      <c r="I12" s="2"/>
      <c r="J12" s="2"/>
      <c r="K12" s="2"/>
      <c r="L12" s="2"/>
      <c r="M12" s="2"/>
      <c r="N12" s="24"/>
      <c r="O12" s="177"/>
      <c r="P12" s="177"/>
      <c r="Q12" s="156"/>
      <c r="R12" s="156"/>
      <c r="S12" s="156"/>
      <c r="T12" s="157"/>
      <c r="U12" s="157"/>
      <c r="V12" s="37"/>
      <c r="W12" s="2"/>
      <c r="X12" s="2"/>
      <c r="Y12" s="7"/>
      <c r="Z12" s="10"/>
      <c r="AB12" s="7"/>
      <c r="AC12" s="7"/>
      <c r="AU12" s="41"/>
      <c r="BA12" s="13"/>
      <c r="BB12" s="12"/>
      <c r="BC12" s="12"/>
      <c r="BD12" s="12"/>
      <c r="BE12" s="12"/>
      <c r="BF12" s="12"/>
      <c r="BG12" s="12"/>
      <c r="BH12" s="12"/>
    </row>
    <row r="13" spans="1:60" ht="12.75">
      <c r="A13" s="44" t="s">
        <v>82</v>
      </c>
      <c r="B13" s="44"/>
      <c r="C13" s="34"/>
      <c r="D13" s="45"/>
      <c r="E13" s="45"/>
      <c r="F13" s="2"/>
      <c r="G13" s="2"/>
      <c r="H13" s="2"/>
      <c r="I13" s="2"/>
      <c r="J13" s="2"/>
      <c r="K13" s="2"/>
      <c r="L13" s="2"/>
      <c r="M13" s="2"/>
      <c r="N13" s="24"/>
      <c r="O13" s="177"/>
      <c r="P13" s="177"/>
      <c r="Q13" s="156"/>
      <c r="R13" s="156"/>
      <c r="S13" s="156"/>
      <c r="T13" s="157"/>
      <c r="U13" s="157"/>
      <c r="V13" s="37"/>
      <c r="W13" s="2"/>
      <c r="X13" s="2"/>
      <c r="Y13" s="7"/>
      <c r="Z13" s="10"/>
      <c r="AB13" s="7"/>
      <c r="AC13" s="7"/>
      <c r="AU13" s="41"/>
      <c r="BA13" s="13"/>
      <c r="BB13" s="12"/>
      <c r="BC13" s="12"/>
      <c r="BD13" s="12"/>
      <c r="BE13" s="12"/>
      <c r="BF13" s="12"/>
      <c r="BG13" s="12"/>
      <c r="BH13" s="12"/>
    </row>
    <row r="14" spans="1:60" ht="12.75">
      <c r="A14" s="44" t="s">
        <v>73</v>
      </c>
      <c r="B14" s="44"/>
      <c r="C14" s="34"/>
      <c r="D14" s="45"/>
      <c r="E14" s="45"/>
      <c r="F14" s="2"/>
      <c r="G14" s="2"/>
      <c r="H14" s="2"/>
      <c r="I14" s="2"/>
      <c r="J14" s="2"/>
      <c r="K14" s="2"/>
      <c r="L14" s="2"/>
      <c r="M14" s="2"/>
      <c r="N14" s="24"/>
      <c r="O14" s="177"/>
      <c r="P14" s="177"/>
      <c r="Q14" s="156"/>
      <c r="R14" s="156"/>
      <c r="S14" s="156"/>
      <c r="T14" s="157"/>
      <c r="U14" s="157"/>
      <c r="V14" s="37"/>
      <c r="W14" s="2"/>
      <c r="X14" s="2"/>
      <c r="Y14" s="7"/>
      <c r="Z14" s="10"/>
      <c r="AB14" s="7"/>
      <c r="AC14" s="7"/>
      <c r="AU14" s="41"/>
      <c r="BA14" s="13"/>
      <c r="BB14" s="12"/>
      <c r="BC14" s="12"/>
      <c r="BD14" s="12"/>
      <c r="BE14" s="12"/>
      <c r="BF14" s="12"/>
      <c r="BG14" s="12"/>
      <c r="BH14" s="12"/>
    </row>
    <row r="15" spans="1:60" ht="12.75">
      <c r="A15" s="150"/>
      <c r="B15" s="150"/>
      <c r="C15" s="151"/>
      <c r="D15" s="152"/>
      <c r="E15" s="152"/>
      <c r="F15" s="152"/>
      <c r="G15" s="152"/>
      <c r="H15" s="122" t="s">
        <v>52</v>
      </c>
      <c r="I15" s="152"/>
      <c r="J15" s="152"/>
      <c r="K15" s="152"/>
      <c r="L15" s="152"/>
      <c r="M15" s="2"/>
      <c r="N15" s="24"/>
      <c r="O15" s="177"/>
      <c r="P15" s="177"/>
      <c r="Q15" s="156"/>
      <c r="R15" s="156"/>
      <c r="S15" s="156"/>
      <c r="T15" s="157"/>
      <c r="U15" s="157"/>
      <c r="V15" s="37"/>
      <c r="W15" s="2"/>
      <c r="X15" s="2"/>
      <c r="Y15" s="7"/>
      <c r="Z15" s="10"/>
      <c r="AB15" s="7"/>
      <c r="AC15" s="7"/>
      <c r="AU15" s="41"/>
      <c r="BA15" s="13"/>
      <c r="BB15" s="12"/>
      <c r="BC15" s="12"/>
      <c r="BD15" s="12"/>
      <c r="BE15" s="12"/>
      <c r="BF15" s="12"/>
      <c r="BG15" s="12"/>
      <c r="BH15" s="12"/>
    </row>
    <row r="16" spans="1:60" ht="15.75">
      <c r="A16" s="123"/>
      <c r="B16" s="123"/>
      <c r="C16" s="117"/>
      <c r="D16" s="121" t="s">
        <v>6</v>
      </c>
      <c r="E16" s="121" t="s">
        <v>9</v>
      </c>
      <c r="F16" s="121" t="s">
        <v>42</v>
      </c>
      <c r="G16" s="121" t="s">
        <v>68</v>
      </c>
      <c r="H16" s="121" t="s">
        <v>68</v>
      </c>
      <c r="I16" s="136" t="s">
        <v>83</v>
      </c>
      <c r="J16" s="124"/>
      <c r="K16" s="136" t="s">
        <v>74</v>
      </c>
      <c r="L16" s="125"/>
      <c r="M16" s="2"/>
      <c r="N16" s="24"/>
      <c r="O16" s="177"/>
      <c r="P16" s="177"/>
      <c r="Q16" s="156"/>
      <c r="R16" s="156"/>
      <c r="S16" s="156"/>
      <c r="T16" s="157"/>
      <c r="U16" s="157"/>
      <c r="V16" s="37"/>
      <c r="W16" s="2"/>
      <c r="X16" s="2"/>
      <c r="Y16" s="7"/>
      <c r="Z16" s="10"/>
      <c r="AB16" s="7"/>
      <c r="AC16" s="7"/>
      <c r="AU16" s="41"/>
      <c r="BA16" s="13"/>
      <c r="BB16" s="12"/>
      <c r="BC16" s="12"/>
      <c r="BD16" s="12"/>
      <c r="BE16" s="12"/>
      <c r="BF16" s="12"/>
      <c r="BG16" s="12"/>
      <c r="BH16" s="12"/>
    </row>
    <row r="17" spans="1:60" ht="15.75">
      <c r="A17" s="112" t="s">
        <v>59</v>
      </c>
      <c r="B17" s="112"/>
      <c r="C17" s="112"/>
      <c r="D17" s="114">
        <f>AB177</f>
        <v>10208.30493901313</v>
      </c>
      <c r="E17" s="114">
        <f>AC177</f>
        <v>182.33535795631826</v>
      </c>
      <c r="F17" s="115">
        <f>AD177</f>
        <v>0.017861472501618396</v>
      </c>
      <c r="G17" s="133">
        <f>1/F17</f>
        <v>55.98642552619286</v>
      </c>
      <c r="H17" s="132">
        <f>G17/$G$17</f>
        <v>1</v>
      </c>
      <c r="I17" s="112" t="s">
        <v>43</v>
      </c>
      <c r="J17" s="113"/>
      <c r="K17" s="134" t="s">
        <v>75</v>
      </c>
      <c r="L17" s="116"/>
      <c r="M17" s="110"/>
      <c r="N17" s="111"/>
      <c r="O17" s="177"/>
      <c r="P17" s="177"/>
      <c r="Q17" s="156"/>
      <c r="R17" s="156"/>
      <c r="S17" s="156"/>
      <c r="T17" s="157"/>
      <c r="U17" s="157"/>
      <c r="V17" s="37"/>
      <c r="W17" s="2"/>
      <c r="X17" s="2"/>
      <c r="Y17" s="7"/>
      <c r="Z17" s="10"/>
      <c r="AB17" s="7"/>
      <c r="AC17" s="7"/>
      <c r="AU17" s="41"/>
      <c r="BA17" s="13"/>
      <c r="BB17" s="12"/>
      <c r="BC17" s="12"/>
      <c r="BD17" s="12"/>
      <c r="BE17" s="12"/>
      <c r="BF17" s="12"/>
      <c r="BG17" s="12"/>
      <c r="BH17" s="12"/>
    </row>
    <row r="18" spans="1:60" ht="15.75">
      <c r="A18" s="117" t="s">
        <v>59</v>
      </c>
      <c r="B18" s="117"/>
      <c r="C18" s="117"/>
      <c r="D18" s="118"/>
      <c r="E18" s="118"/>
      <c r="F18" s="119">
        <f>MIN(N45:N165)</f>
        <v>0.019206672977815257</v>
      </c>
      <c r="G18" s="120">
        <f>1/F18</f>
        <v>52.06523801155223</v>
      </c>
      <c r="H18" s="135">
        <f>G18/$G$17</f>
        <v>0.9299618170335571</v>
      </c>
      <c r="I18" s="117" t="s">
        <v>67</v>
      </c>
      <c r="J18" s="121"/>
      <c r="K18" s="136" t="s">
        <v>75</v>
      </c>
      <c r="L18" s="122"/>
      <c r="M18" s="110"/>
      <c r="N18" s="111"/>
      <c r="O18" s="177"/>
      <c r="P18" s="177"/>
      <c r="Q18" s="156"/>
      <c r="R18" s="156"/>
      <c r="S18" s="156"/>
      <c r="T18" s="157"/>
      <c r="U18" s="157"/>
      <c r="V18" s="37"/>
      <c r="W18" s="2"/>
      <c r="X18" s="2"/>
      <c r="Y18" s="7"/>
      <c r="Z18" s="10"/>
      <c r="AB18" s="7"/>
      <c r="AC18" s="7"/>
      <c r="AU18" s="41"/>
      <c r="BA18" s="13"/>
      <c r="BB18" s="12"/>
      <c r="BC18" s="12"/>
      <c r="BD18" s="12"/>
      <c r="BE18" s="12"/>
      <c r="BF18" s="12"/>
      <c r="BG18" s="12"/>
      <c r="BH18" s="12"/>
    </row>
    <row r="19" spans="1:60" ht="15.75">
      <c r="A19" s="112" t="s">
        <v>59</v>
      </c>
      <c r="B19" s="112"/>
      <c r="C19" s="112"/>
      <c r="D19" s="114">
        <f>AB211</f>
        <v>10208.304939013124</v>
      </c>
      <c r="E19" s="114">
        <f>AC211</f>
        <v>191.13481310265442</v>
      </c>
      <c r="F19" s="115">
        <f>AD211</f>
        <v>0.018723462342136125</v>
      </c>
      <c r="G19" s="133">
        <f>1/F19</f>
        <v>53.408925215159314</v>
      </c>
      <c r="H19" s="132">
        <f>G19/$G$17</f>
        <v>0.9539620490715615</v>
      </c>
      <c r="I19" s="112" t="s">
        <v>43</v>
      </c>
      <c r="J19" s="113"/>
      <c r="K19" s="134" t="s">
        <v>76</v>
      </c>
      <c r="L19" s="116"/>
      <c r="M19" s="110"/>
      <c r="N19" s="111"/>
      <c r="O19" s="177"/>
      <c r="P19" s="177"/>
      <c r="Q19" s="156"/>
      <c r="R19" s="156"/>
      <c r="S19" s="156"/>
      <c r="T19" s="157"/>
      <c r="U19" s="157"/>
      <c r="V19" s="37"/>
      <c r="W19" s="2"/>
      <c r="X19" s="2"/>
      <c r="Y19" s="7"/>
      <c r="Z19" s="10"/>
      <c r="AB19" s="7"/>
      <c r="AC19" s="7"/>
      <c r="AU19" s="41"/>
      <c r="BA19" s="13"/>
      <c r="BB19" s="12"/>
      <c r="BC19" s="12"/>
      <c r="BD19" s="12"/>
      <c r="BE19" s="12"/>
      <c r="BF19" s="12"/>
      <c r="BG19" s="12"/>
      <c r="BH19" s="12"/>
    </row>
    <row r="20" spans="1:60" ht="15.75">
      <c r="A20" s="117" t="s">
        <v>62</v>
      </c>
      <c r="B20" s="117"/>
      <c r="C20" s="117"/>
      <c r="D20" s="118">
        <f>AJ177</f>
        <v>10208.30493901313</v>
      </c>
      <c r="E20" s="118">
        <f>AK177</f>
        <v>182.33535795631826</v>
      </c>
      <c r="F20" s="119">
        <f>AL177</f>
        <v>0.017861472501618396</v>
      </c>
      <c r="G20" s="120">
        <f>1/F20</f>
        <v>55.98642552619286</v>
      </c>
      <c r="H20" s="121"/>
      <c r="I20" s="117" t="s">
        <v>43</v>
      </c>
      <c r="J20" s="121"/>
      <c r="K20" s="136" t="s">
        <v>75</v>
      </c>
      <c r="L20" s="122"/>
      <c r="M20" s="110"/>
      <c r="N20" s="111"/>
      <c r="O20" s="177"/>
      <c r="P20" s="177"/>
      <c r="Q20" s="156"/>
      <c r="R20" s="156"/>
      <c r="S20" s="156"/>
      <c r="T20" s="157"/>
      <c r="U20" s="157"/>
      <c r="V20" s="37"/>
      <c r="W20" s="2"/>
      <c r="X20" s="2"/>
      <c r="Y20" s="7"/>
      <c r="Z20" s="10"/>
      <c r="AB20" s="7"/>
      <c r="AC20" s="7"/>
      <c r="AU20" s="41"/>
      <c r="BA20" s="13"/>
      <c r="BB20" s="12"/>
      <c r="BC20" s="12"/>
      <c r="BD20" s="12"/>
      <c r="BE20" s="12"/>
      <c r="BF20" s="12"/>
      <c r="BG20" s="12"/>
      <c r="BH20" s="12"/>
    </row>
    <row r="21" spans="1:60" ht="15.75">
      <c r="A21" s="112" t="s">
        <v>63</v>
      </c>
      <c r="B21" s="112"/>
      <c r="C21" s="112"/>
      <c r="D21" s="114">
        <f>AR177</f>
        <v>10208.30493901313</v>
      </c>
      <c r="E21" s="114">
        <f>AS177</f>
        <v>182.33535795631826</v>
      </c>
      <c r="F21" s="115">
        <f>AT177</f>
        <v>0.017861472501618396</v>
      </c>
      <c r="G21" s="133">
        <f>1/F21</f>
        <v>55.98642552619286</v>
      </c>
      <c r="H21" s="113"/>
      <c r="I21" s="112" t="s">
        <v>43</v>
      </c>
      <c r="J21" s="113"/>
      <c r="K21" s="134" t="s">
        <v>75</v>
      </c>
      <c r="L21" s="116"/>
      <c r="M21" s="110"/>
      <c r="N21" s="111"/>
      <c r="O21" s="177"/>
      <c r="P21" s="177"/>
      <c r="Q21" s="156"/>
      <c r="R21" s="156"/>
      <c r="S21" s="156"/>
      <c r="T21" s="157"/>
      <c r="U21" s="157"/>
      <c r="V21" s="37"/>
      <c r="W21" s="2"/>
      <c r="X21" s="2"/>
      <c r="Y21" s="7"/>
      <c r="Z21" s="10"/>
      <c r="AB21" s="7"/>
      <c r="AC21" s="7"/>
      <c r="AU21" s="41"/>
      <c r="BA21" s="13"/>
      <c r="BB21" s="12"/>
      <c r="BC21" s="12"/>
      <c r="BD21" s="12"/>
      <c r="BE21" s="12"/>
      <c r="BF21" s="12"/>
      <c r="BG21" s="12"/>
      <c r="BH21" s="12"/>
    </row>
    <row r="22" spans="1:60" ht="15.75">
      <c r="A22" s="117"/>
      <c r="B22" s="117"/>
      <c r="C22" s="117"/>
      <c r="D22" s="118"/>
      <c r="E22" s="118"/>
      <c r="F22" s="119"/>
      <c r="G22" s="120"/>
      <c r="H22" s="121"/>
      <c r="I22" s="117"/>
      <c r="J22" s="121"/>
      <c r="K22" s="136"/>
      <c r="L22" s="122"/>
      <c r="M22" s="110"/>
      <c r="N22" s="111"/>
      <c r="O22" s="177"/>
      <c r="P22" s="177"/>
      <c r="Q22" s="156"/>
      <c r="R22" s="156"/>
      <c r="S22" s="156"/>
      <c r="T22" s="157"/>
      <c r="U22" s="157"/>
      <c r="V22" s="37"/>
      <c r="W22" s="2"/>
      <c r="X22" s="2"/>
      <c r="Y22" s="7"/>
      <c r="Z22" s="10"/>
      <c r="AB22" s="7"/>
      <c r="AC22" s="7"/>
      <c r="AU22" s="41"/>
      <c r="BA22" s="13"/>
      <c r="BB22" s="12"/>
      <c r="BC22" s="12"/>
      <c r="BD22" s="12"/>
      <c r="BE22" s="12"/>
      <c r="BF22" s="12"/>
      <c r="BG22" s="12"/>
      <c r="BH22" s="12"/>
    </row>
    <row r="23" spans="1:60" ht="15.75">
      <c r="A23" s="112" t="s">
        <v>70</v>
      </c>
      <c r="B23" s="112"/>
      <c r="C23" s="112"/>
      <c r="D23" s="132">
        <f>D17/D20</f>
        <v>1</v>
      </c>
      <c r="E23" s="113"/>
      <c r="F23" s="113">
        <f>SQRT((F17*F17)+(F20*F20))</f>
        <v>0.02525993665574283</v>
      </c>
      <c r="G23" s="133">
        <f>1/F23</f>
        <v>39.58838114396659</v>
      </c>
      <c r="H23" s="113"/>
      <c r="I23" s="134" t="s">
        <v>43</v>
      </c>
      <c r="J23" s="113"/>
      <c r="K23" s="134" t="s">
        <v>75</v>
      </c>
      <c r="L23" s="45"/>
      <c r="M23" s="2"/>
      <c r="N23" s="24"/>
      <c r="O23" s="177"/>
      <c r="P23" s="177"/>
      <c r="Q23" s="156"/>
      <c r="R23" s="156"/>
      <c r="S23" s="156"/>
      <c r="T23" s="157"/>
      <c r="U23" s="157"/>
      <c r="V23" s="37"/>
      <c r="W23" s="2"/>
      <c r="X23" s="2"/>
      <c r="Y23" s="7"/>
      <c r="Z23" s="10"/>
      <c r="AB23" s="7"/>
      <c r="AC23" s="7"/>
      <c r="AU23" s="41"/>
      <c r="BA23" s="13"/>
      <c r="BB23" s="12"/>
      <c r="BC23" s="12"/>
      <c r="BD23" s="12"/>
      <c r="BE23" s="12"/>
      <c r="BF23" s="12"/>
      <c r="BG23" s="12"/>
      <c r="BH23" s="12"/>
    </row>
    <row r="24" spans="1:60" ht="15" customHeight="1">
      <c r="A24" s="117" t="s">
        <v>71</v>
      </c>
      <c r="B24" s="117"/>
      <c r="C24" s="117"/>
      <c r="D24" s="135">
        <f>D21/D20</f>
        <v>1</v>
      </c>
      <c r="E24" s="121"/>
      <c r="F24" s="121">
        <f>SQRT((F20*F20)+(F21*F21))</f>
        <v>0.02525993665574283</v>
      </c>
      <c r="G24" s="120">
        <f>1/F24</f>
        <v>39.58838114396659</v>
      </c>
      <c r="H24" s="121"/>
      <c r="I24" s="136" t="s">
        <v>43</v>
      </c>
      <c r="J24" s="121"/>
      <c r="K24" s="136" t="s">
        <v>75</v>
      </c>
      <c r="L24" s="137"/>
      <c r="M24" s="47"/>
      <c r="N24" s="24"/>
      <c r="O24" s="177"/>
      <c r="P24" s="177"/>
      <c r="Q24" s="156"/>
      <c r="R24" s="156"/>
      <c r="S24" s="156"/>
      <c r="T24" s="157"/>
      <c r="U24" s="157"/>
      <c r="V24" s="37"/>
      <c r="W24" s="2"/>
      <c r="X24" s="2"/>
      <c r="Y24" s="7"/>
      <c r="Z24" s="10"/>
      <c r="AB24" s="7"/>
      <c r="AC24" s="7"/>
      <c r="AU24" s="41"/>
      <c r="BA24" s="13"/>
      <c r="BB24" s="12"/>
      <c r="BC24" s="12"/>
      <c r="BD24" s="12"/>
      <c r="BE24" s="12"/>
      <c r="BF24" s="12"/>
      <c r="BG24" s="12"/>
      <c r="BH24" s="12"/>
    </row>
    <row r="25" spans="1:60" ht="15.75" customHeight="1">
      <c r="A25" s="44"/>
      <c r="B25" s="44"/>
      <c r="C25" s="34"/>
      <c r="D25" s="108"/>
      <c r="E25" s="108"/>
      <c r="F25" s="104"/>
      <c r="G25" s="104"/>
      <c r="H25" s="104"/>
      <c r="I25" s="104"/>
      <c r="J25" s="109"/>
      <c r="K25" s="105"/>
      <c r="L25" s="106"/>
      <c r="M25" s="46"/>
      <c r="N25" s="24"/>
      <c r="O25" s="177"/>
      <c r="P25" s="177"/>
      <c r="Q25" s="156"/>
      <c r="R25" s="156"/>
      <c r="S25" s="156"/>
      <c r="T25" s="157"/>
      <c r="U25" s="157"/>
      <c r="V25" s="37"/>
      <c r="W25" s="2"/>
      <c r="X25" s="2"/>
      <c r="Y25" s="7"/>
      <c r="Z25" s="10"/>
      <c r="AB25" s="7"/>
      <c r="AC25" s="7"/>
      <c r="AU25" s="41"/>
      <c r="BA25" s="13"/>
      <c r="BB25" s="12"/>
      <c r="BC25" s="12"/>
      <c r="BD25" s="12"/>
      <c r="BE25" s="12"/>
      <c r="BF25" s="12"/>
      <c r="BG25" s="12"/>
      <c r="BH25" s="12"/>
    </row>
    <row r="26" spans="1:60" ht="15.75" customHeight="1">
      <c r="A26" s="44"/>
      <c r="B26" s="44"/>
      <c r="C26" s="34"/>
      <c r="D26" s="108"/>
      <c r="E26" s="108"/>
      <c r="F26" s="104"/>
      <c r="G26" s="104"/>
      <c r="H26" s="104"/>
      <c r="I26" s="104"/>
      <c r="J26" s="104"/>
      <c r="K26" s="105"/>
      <c r="L26" s="106"/>
      <c r="M26" s="46"/>
      <c r="N26" s="24"/>
      <c r="O26" s="177"/>
      <c r="P26" s="177"/>
      <c r="Q26" s="156"/>
      <c r="R26" s="156"/>
      <c r="S26" s="156"/>
      <c r="T26" s="157"/>
      <c r="U26" s="157"/>
      <c r="V26" s="37"/>
      <c r="W26" s="2"/>
      <c r="X26" s="2"/>
      <c r="Y26" s="7"/>
      <c r="Z26" s="10"/>
      <c r="AB26" s="7"/>
      <c r="AC26" s="7"/>
      <c r="AU26" s="41"/>
      <c r="BA26" s="13"/>
      <c r="BB26" s="12"/>
      <c r="BC26" s="12"/>
      <c r="BD26" s="12"/>
      <c r="BE26" s="12"/>
      <c r="BF26" s="12"/>
      <c r="BG26" s="12"/>
      <c r="BH26" s="12"/>
    </row>
    <row r="27" spans="1:60" ht="15.75">
      <c r="A27" s="44"/>
      <c r="B27" s="44"/>
      <c r="C27" s="34"/>
      <c r="D27" s="104"/>
      <c r="E27" s="104"/>
      <c r="F27" s="104"/>
      <c r="G27" s="104"/>
      <c r="H27" s="104"/>
      <c r="I27" s="104"/>
      <c r="J27" s="104"/>
      <c r="K27" s="105"/>
      <c r="L27" s="106"/>
      <c r="M27" s="2"/>
      <c r="N27" s="24"/>
      <c r="O27" s="177"/>
      <c r="P27" s="177"/>
      <c r="Q27" s="156"/>
      <c r="R27" s="156"/>
      <c r="S27" s="156"/>
      <c r="T27" s="157"/>
      <c r="U27" s="157"/>
      <c r="V27" s="37"/>
      <c r="W27" s="2"/>
      <c r="X27" s="2"/>
      <c r="Y27" s="7"/>
      <c r="Z27" s="10"/>
      <c r="AB27" s="7"/>
      <c r="AC27" s="7"/>
      <c r="AU27" s="41"/>
      <c r="BA27" s="13"/>
      <c r="BB27" s="12"/>
      <c r="BC27" s="12"/>
      <c r="BD27" s="12"/>
      <c r="BE27" s="12"/>
      <c r="BF27" s="12"/>
      <c r="BG27" s="12"/>
      <c r="BH27" s="12"/>
    </row>
    <row r="28" spans="1:60" ht="15.75">
      <c r="A28" s="44"/>
      <c r="B28" s="44"/>
      <c r="C28" s="34"/>
      <c r="D28" s="104"/>
      <c r="E28" s="104"/>
      <c r="F28" s="104"/>
      <c r="G28" s="104"/>
      <c r="H28" s="104"/>
      <c r="I28" s="104"/>
      <c r="J28" s="104"/>
      <c r="K28" s="104"/>
      <c r="L28" s="107"/>
      <c r="M28" s="2"/>
      <c r="N28" s="24"/>
      <c r="O28" s="177"/>
      <c r="P28" s="177"/>
      <c r="Q28" s="156"/>
      <c r="R28" s="156"/>
      <c r="S28" s="156"/>
      <c r="T28" s="157"/>
      <c r="U28" s="157"/>
      <c r="V28" s="37"/>
      <c r="W28" s="2"/>
      <c r="X28" s="2"/>
      <c r="Y28" s="7"/>
      <c r="Z28" s="10"/>
      <c r="AB28" s="7"/>
      <c r="AC28" s="7"/>
      <c r="AU28" s="41"/>
      <c r="BA28" s="13"/>
      <c r="BB28" s="12"/>
      <c r="BC28" s="12"/>
      <c r="BD28" s="12"/>
      <c r="BE28" s="12"/>
      <c r="BF28" s="12"/>
      <c r="BG28" s="12"/>
      <c r="BH28" s="12"/>
    </row>
    <row r="29" spans="1:60" ht="20.25">
      <c r="A29" s="44"/>
      <c r="B29" s="44"/>
      <c r="C29" s="34"/>
      <c r="D29" s="2"/>
      <c r="E29" s="2"/>
      <c r="F29" s="2"/>
      <c r="G29" s="2"/>
      <c r="H29" s="43"/>
      <c r="I29" s="43"/>
      <c r="J29" s="43"/>
      <c r="K29" s="2"/>
      <c r="L29" s="61"/>
      <c r="M29" s="2"/>
      <c r="N29" s="24"/>
      <c r="O29" s="177"/>
      <c r="P29" s="177"/>
      <c r="Q29" s="156"/>
      <c r="R29" s="156"/>
      <c r="S29" s="156"/>
      <c r="T29" s="157"/>
      <c r="U29" s="157"/>
      <c r="V29" s="37"/>
      <c r="W29" s="2"/>
      <c r="X29" s="2"/>
      <c r="Y29" s="7"/>
      <c r="Z29" s="10"/>
      <c r="AB29" s="7"/>
      <c r="AC29" s="7"/>
      <c r="AU29" s="41"/>
      <c r="BA29" s="13"/>
      <c r="BB29" s="12"/>
      <c r="BC29" s="12"/>
      <c r="BD29" s="12"/>
      <c r="BE29" s="12"/>
      <c r="BF29" s="12"/>
      <c r="BG29" s="12"/>
      <c r="BH29" s="12"/>
    </row>
    <row r="30" spans="4:60" ht="12.75">
      <c r="D30" s="2"/>
      <c r="E30" s="2"/>
      <c r="F30" s="2"/>
      <c r="G30" s="2"/>
      <c r="H30" s="2"/>
      <c r="I30" s="2"/>
      <c r="J30" s="2"/>
      <c r="K30" s="2"/>
      <c r="L30" s="2"/>
      <c r="M30" s="2"/>
      <c r="N30" s="24"/>
      <c r="O30" s="177"/>
      <c r="P30" s="177"/>
      <c r="Q30" s="156"/>
      <c r="R30" s="156"/>
      <c r="S30" s="156"/>
      <c r="T30" s="157"/>
      <c r="U30" s="157"/>
      <c r="V30" s="37"/>
      <c r="W30" s="2"/>
      <c r="X30" s="2"/>
      <c r="Y30" s="7"/>
      <c r="Z30" s="10"/>
      <c r="AW30" s="6"/>
      <c r="AX30" s="6"/>
      <c r="BA30" s="13"/>
      <c r="BB30" s="12"/>
      <c r="BC30" s="12"/>
      <c r="BD30" s="12"/>
      <c r="BE30" s="12"/>
      <c r="BF30" s="12"/>
      <c r="BG30" s="12"/>
      <c r="BH30" s="12"/>
    </row>
    <row r="31" spans="1:60" ht="12.75">
      <c r="A31" s="5" t="s">
        <v>8</v>
      </c>
      <c r="B31" s="33">
        <f>F171</f>
        <v>10208.304939013122</v>
      </c>
      <c r="C31" s="27" t="s">
        <v>50</v>
      </c>
      <c r="D31" s="28"/>
      <c r="E31" s="28"/>
      <c r="F31" s="28"/>
      <c r="G31" s="2"/>
      <c r="H31" s="2"/>
      <c r="I31" s="2"/>
      <c r="J31" s="2"/>
      <c r="K31" s="2"/>
      <c r="L31" s="2"/>
      <c r="M31" s="2"/>
      <c r="N31" s="24"/>
      <c r="O31" s="177"/>
      <c r="P31" s="177"/>
      <c r="Q31" s="156"/>
      <c r="R31" s="156"/>
      <c r="S31" s="156"/>
      <c r="T31" s="157"/>
      <c r="U31" s="157"/>
      <c r="V31" s="37"/>
      <c r="W31" s="2"/>
      <c r="X31" s="2"/>
      <c r="Y31" s="7"/>
      <c r="Z31" s="10"/>
      <c r="AW31" s="6"/>
      <c r="AX31" s="6"/>
      <c r="BA31" s="13"/>
      <c r="BB31" s="12"/>
      <c r="BC31" s="12"/>
      <c r="BD31" s="12"/>
      <c r="BE31" s="12"/>
      <c r="BF31" s="12"/>
      <c r="BG31" s="12"/>
      <c r="BH31" s="12"/>
    </row>
    <row r="32" spans="1:60" ht="12.75">
      <c r="A32" s="5" t="s">
        <v>8</v>
      </c>
      <c r="B32" s="33">
        <f>S171</f>
        <v>10208.30493901312</v>
      </c>
      <c r="C32" s="27" t="s">
        <v>51</v>
      </c>
      <c r="D32" s="28"/>
      <c r="E32" s="28"/>
      <c r="F32" s="28"/>
      <c r="G32" s="2"/>
      <c r="H32" s="2"/>
      <c r="I32" s="2"/>
      <c r="J32" s="2"/>
      <c r="K32" s="2"/>
      <c r="L32" s="2"/>
      <c r="M32" s="2"/>
      <c r="N32" s="24"/>
      <c r="O32" s="177"/>
      <c r="P32" s="177"/>
      <c r="Q32" s="156"/>
      <c r="R32" s="156"/>
      <c r="S32" s="156"/>
      <c r="T32" s="157"/>
      <c r="U32" s="157"/>
      <c r="V32" s="37"/>
      <c r="W32" s="2"/>
      <c r="X32" s="2"/>
      <c r="Y32" s="7"/>
      <c r="Z32" s="10"/>
      <c r="AW32" s="6"/>
      <c r="AX32" s="6"/>
      <c r="BA32" s="13"/>
      <c r="BB32" s="12"/>
      <c r="BC32" s="12"/>
      <c r="BD32" s="12"/>
      <c r="BE32" s="12"/>
      <c r="BF32" s="12"/>
      <c r="BG32" s="12"/>
      <c r="BH32" s="12"/>
    </row>
    <row r="33" spans="1:60" ht="12.75">
      <c r="A33" s="34"/>
      <c r="B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4"/>
      <c r="O33" s="177"/>
      <c r="P33" s="177"/>
      <c r="Q33" s="156"/>
      <c r="R33" s="156"/>
      <c r="S33" s="156"/>
      <c r="T33" s="157"/>
      <c r="U33" s="157"/>
      <c r="V33" s="37"/>
      <c r="W33" s="2"/>
      <c r="X33" s="2"/>
      <c r="Y33" s="7"/>
      <c r="Z33" s="10"/>
      <c r="AW33" s="6"/>
      <c r="AX33" s="6"/>
      <c r="BA33" s="13"/>
      <c r="BB33" s="12"/>
      <c r="BC33" s="12"/>
      <c r="BD33" s="12"/>
      <c r="BE33" s="12"/>
      <c r="BF33" s="12"/>
      <c r="BG33" s="12"/>
      <c r="BH33" s="12"/>
    </row>
    <row r="34" spans="1:60" ht="12.75">
      <c r="A34" s="34"/>
      <c r="B34" s="35"/>
      <c r="D34" s="2"/>
      <c r="E34" s="2"/>
      <c r="F34" s="2"/>
      <c r="G34" s="2"/>
      <c r="H34" s="2"/>
      <c r="I34" s="2"/>
      <c r="J34" s="2"/>
      <c r="K34" s="2"/>
      <c r="L34" s="2"/>
      <c r="M34" s="2"/>
      <c r="N34" s="24"/>
      <c r="O34" s="177"/>
      <c r="P34" s="177"/>
      <c r="Q34" s="156"/>
      <c r="R34" s="156"/>
      <c r="S34" s="156"/>
      <c r="T34" s="157"/>
      <c r="U34" s="157"/>
      <c r="V34" s="37"/>
      <c r="W34" s="2"/>
      <c r="X34" s="2"/>
      <c r="Y34" s="7"/>
      <c r="Z34" s="10"/>
      <c r="AW34" s="6"/>
      <c r="AX34" s="6"/>
      <c r="BA34" s="13"/>
      <c r="BB34" s="12"/>
      <c r="BC34" s="12"/>
      <c r="BD34" s="12"/>
      <c r="BE34" s="12"/>
      <c r="BF34" s="12"/>
      <c r="BG34" s="12"/>
      <c r="BH34" s="12"/>
    </row>
    <row r="35" spans="4:60" ht="20.25">
      <c r="D35" s="18" t="s">
        <v>32</v>
      </c>
      <c r="E35" s="2"/>
      <c r="F35" s="2"/>
      <c r="G35" s="2"/>
      <c r="H35" s="2"/>
      <c r="I35" s="2"/>
      <c r="J35" s="18" t="s">
        <v>33</v>
      </c>
      <c r="K35" s="7"/>
      <c r="L35" s="7"/>
      <c r="M35" s="2"/>
      <c r="N35" s="24"/>
      <c r="O35" s="177"/>
      <c r="P35" s="177"/>
      <c r="Q35" s="158" t="s">
        <v>49</v>
      </c>
      <c r="R35" s="158"/>
      <c r="S35" s="158"/>
      <c r="T35" s="159"/>
      <c r="U35" s="159"/>
      <c r="V35" s="38"/>
      <c r="W35" s="18" t="s">
        <v>85</v>
      </c>
      <c r="X35" s="18"/>
      <c r="Y35" s="18"/>
      <c r="Z35" s="25"/>
      <c r="AA35" s="18"/>
      <c r="AB35" s="18"/>
      <c r="AC35" s="18"/>
      <c r="AE35" s="50" t="s">
        <v>88</v>
      </c>
      <c r="AF35" s="50"/>
      <c r="AG35" s="48"/>
      <c r="AH35" s="48"/>
      <c r="AM35" s="48" t="s">
        <v>89</v>
      </c>
      <c r="AW35" s="6"/>
      <c r="AX35" s="6"/>
      <c r="BA35" s="13"/>
      <c r="BB35" s="12"/>
      <c r="BC35" s="12"/>
      <c r="BD35" s="12"/>
      <c r="BE35" s="12"/>
      <c r="BF35" s="12"/>
      <c r="BG35" s="12"/>
      <c r="BH35" s="12"/>
    </row>
    <row r="36" spans="4:60" ht="20.25">
      <c r="D36" s="2"/>
      <c r="E36" s="2"/>
      <c r="F36" s="2"/>
      <c r="G36" s="2"/>
      <c r="H36" s="2"/>
      <c r="I36" s="2"/>
      <c r="J36" s="2"/>
      <c r="K36" s="2"/>
      <c r="L36" s="2"/>
      <c r="M36" s="2"/>
      <c r="N36" s="24"/>
      <c r="O36" s="177"/>
      <c r="P36" s="177"/>
      <c r="Q36" s="156"/>
      <c r="R36" s="156"/>
      <c r="S36" s="156"/>
      <c r="T36" s="159"/>
      <c r="U36" s="159"/>
      <c r="V36" s="38"/>
      <c r="W36" s="170" t="s">
        <v>86</v>
      </c>
      <c r="X36" s="170"/>
      <c r="Y36" s="170"/>
      <c r="Z36" s="171"/>
      <c r="AA36" s="170"/>
      <c r="AB36" s="170"/>
      <c r="AC36" s="170"/>
      <c r="AE36" s="172" t="s">
        <v>87</v>
      </c>
      <c r="AM36" s="173" t="s">
        <v>87</v>
      </c>
      <c r="AW36" s="6"/>
      <c r="AX36" s="6"/>
      <c r="BA36" s="13"/>
      <c r="BB36" s="12"/>
      <c r="BC36" s="12"/>
      <c r="BD36" s="12"/>
      <c r="BE36" s="12"/>
      <c r="BF36" s="12"/>
      <c r="BG36" s="12"/>
      <c r="BH36" s="12"/>
    </row>
    <row r="37" spans="2:60" ht="20.25">
      <c r="B37" s="14"/>
      <c r="C37" s="14"/>
      <c r="D37" s="15" t="s">
        <v>30</v>
      </c>
      <c r="E37" s="16"/>
      <c r="F37" s="16"/>
      <c r="G37" s="16"/>
      <c r="H37" s="17"/>
      <c r="I37" s="2"/>
      <c r="J37" s="15" t="s">
        <v>31</v>
      </c>
      <c r="K37" s="2"/>
      <c r="L37" s="2"/>
      <c r="M37" s="2"/>
      <c r="N37" s="24"/>
      <c r="O37" s="177"/>
      <c r="P37" s="177"/>
      <c r="Q37" s="156"/>
      <c r="R37" s="156"/>
      <c r="S37" s="156"/>
      <c r="T37" s="157"/>
      <c r="U37" s="157"/>
      <c r="V37" s="37"/>
      <c r="W37" s="19"/>
      <c r="X37" s="2"/>
      <c r="Y37" s="7"/>
      <c r="Z37" s="10"/>
      <c r="AH37" s="6"/>
      <c r="AW37" s="6"/>
      <c r="AX37" s="6"/>
      <c r="BA37" s="13"/>
      <c r="BB37" s="12"/>
      <c r="BC37" s="12"/>
      <c r="BD37" s="12"/>
      <c r="BE37" s="12"/>
      <c r="BF37" s="12"/>
      <c r="BG37" s="12"/>
      <c r="BH37" s="12"/>
    </row>
    <row r="38" spans="4:60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4"/>
      <c r="O38" s="177"/>
      <c r="P38" s="177"/>
      <c r="Q38" s="156"/>
      <c r="R38" s="156"/>
      <c r="S38" s="156"/>
      <c r="T38" s="157"/>
      <c r="U38" s="157"/>
      <c r="V38" s="37"/>
      <c r="W38" s="2"/>
      <c r="X38" s="2"/>
      <c r="Y38" s="7"/>
      <c r="Z38" s="10"/>
      <c r="AH38" s="6"/>
      <c r="AW38" s="6"/>
      <c r="AX38" s="6"/>
      <c r="BA38" s="13"/>
      <c r="BB38" s="12"/>
      <c r="BC38" s="12"/>
      <c r="BD38" s="12"/>
      <c r="BE38" s="12"/>
      <c r="BF38" s="12"/>
      <c r="BG38" s="12"/>
      <c r="BH38" s="12"/>
    </row>
    <row r="39" spans="4:60" ht="12.75">
      <c r="D39" s="2" t="s">
        <v>7</v>
      </c>
      <c r="E39" s="2" t="s">
        <v>2</v>
      </c>
      <c r="F39" s="2" t="s">
        <v>1</v>
      </c>
      <c r="G39" s="2" t="s">
        <v>1</v>
      </c>
      <c r="H39" s="2" t="s">
        <v>8</v>
      </c>
      <c r="I39" s="2"/>
      <c r="J39" s="2" t="s">
        <v>12</v>
      </c>
      <c r="K39" s="2" t="s">
        <v>13</v>
      </c>
      <c r="L39" s="2" t="s">
        <v>12</v>
      </c>
      <c r="M39" s="2" t="s">
        <v>12</v>
      </c>
      <c r="N39" s="24" t="s">
        <v>42</v>
      </c>
      <c r="O39" s="177" t="s">
        <v>18</v>
      </c>
      <c r="P39" s="177"/>
      <c r="Q39" s="160" t="s">
        <v>49</v>
      </c>
      <c r="R39" s="156"/>
      <c r="S39" s="156" t="s">
        <v>29</v>
      </c>
      <c r="T39" s="157" t="s">
        <v>18</v>
      </c>
      <c r="U39" s="157" t="s">
        <v>18</v>
      </c>
      <c r="V39" s="37"/>
      <c r="W39" s="2" t="s">
        <v>10</v>
      </c>
      <c r="X39" s="2" t="s">
        <v>10</v>
      </c>
      <c r="Y39" s="7" t="s">
        <v>21</v>
      </c>
      <c r="Z39" s="22" t="s">
        <v>21</v>
      </c>
      <c r="AA39" s="7" t="s">
        <v>19</v>
      </c>
      <c r="AB39" s="7" t="s">
        <v>20</v>
      </c>
      <c r="AC39" s="7" t="s">
        <v>20</v>
      </c>
      <c r="AE39" s="51" t="s">
        <v>10</v>
      </c>
      <c r="AF39" s="51" t="s">
        <v>10</v>
      </c>
      <c r="AG39" s="20" t="s">
        <v>21</v>
      </c>
      <c r="AH39" s="7" t="s">
        <v>21</v>
      </c>
      <c r="AI39" s="6" t="s">
        <v>19</v>
      </c>
      <c r="AJ39" s="6" t="s">
        <v>20</v>
      </c>
      <c r="AK39" s="6" t="s">
        <v>20</v>
      </c>
      <c r="AM39" s="1" t="str">
        <f>AE39</f>
        <v>star signal</v>
      </c>
      <c r="AN39" s="1" t="str">
        <f aca="true" t="shared" si="0" ref="AN39:AS44">AF39</f>
        <v>star signal</v>
      </c>
      <c r="AO39" s="1" t="str">
        <f t="shared" si="0"/>
        <v>estimate</v>
      </c>
      <c r="AP39" s="1" t="str">
        <f t="shared" si="0"/>
        <v>estimate</v>
      </c>
      <c r="AQ39" s="1" t="str">
        <f t="shared" si="0"/>
        <v>weight</v>
      </c>
      <c r="AR39" s="1" t="str">
        <f t="shared" si="0"/>
        <v>weighted</v>
      </c>
      <c r="AS39" s="1" t="str">
        <f t="shared" si="0"/>
        <v>weighted</v>
      </c>
      <c r="AU39" s="42" t="s">
        <v>56</v>
      </c>
      <c r="AV39" s="42"/>
      <c r="AW39" s="39"/>
      <c r="AX39" s="6"/>
      <c r="BA39" s="13"/>
      <c r="BB39" s="12"/>
      <c r="BC39" s="12"/>
      <c r="BD39" s="12"/>
      <c r="BE39" s="12"/>
      <c r="BF39" s="12"/>
      <c r="BG39" s="12"/>
      <c r="BH39" s="12"/>
    </row>
    <row r="40" spans="4:60" ht="12.75">
      <c r="D40" s="2" t="s">
        <v>34</v>
      </c>
      <c r="E40" s="2" t="s">
        <v>3</v>
      </c>
      <c r="F40" s="2" t="s">
        <v>36</v>
      </c>
      <c r="G40" s="2" t="s">
        <v>36</v>
      </c>
      <c r="H40" s="2" t="s">
        <v>11</v>
      </c>
      <c r="I40" s="2"/>
      <c r="J40" s="2" t="s">
        <v>8</v>
      </c>
      <c r="K40" s="2" t="s">
        <v>16</v>
      </c>
      <c r="L40" s="2" t="s">
        <v>14</v>
      </c>
      <c r="M40" s="2" t="s">
        <v>15</v>
      </c>
      <c r="N40" s="24"/>
      <c r="O40" s="177" t="s">
        <v>24</v>
      </c>
      <c r="P40" s="177"/>
      <c r="Q40" s="156" t="s">
        <v>6</v>
      </c>
      <c r="R40" s="156" t="s">
        <v>23</v>
      </c>
      <c r="S40" s="156" t="s">
        <v>52</v>
      </c>
      <c r="T40" s="157" t="s">
        <v>17</v>
      </c>
      <c r="U40" s="157" t="s">
        <v>17</v>
      </c>
      <c r="V40" s="37"/>
      <c r="W40" s="2" t="s">
        <v>39</v>
      </c>
      <c r="X40" s="2" t="s">
        <v>39</v>
      </c>
      <c r="Y40" s="7" t="s">
        <v>22</v>
      </c>
      <c r="Z40" s="22" t="s">
        <v>24</v>
      </c>
      <c r="AB40" s="7" t="s">
        <v>46</v>
      </c>
      <c r="AC40" s="7" t="s">
        <v>25</v>
      </c>
      <c r="AE40" s="51" t="s">
        <v>39</v>
      </c>
      <c r="AF40" s="51" t="s">
        <v>39</v>
      </c>
      <c r="AG40" s="20" t="s">
        <v>60</v>
      </c>
      <c r="AH40" s="7" t="s">
        <v>61</v>
      </c>
      <c r="AJ40" s="6" t="s">
        <v>21</v>
      </c>
      <c r="AK40" s="6" t="s">
        <v>25</v>
      </c>
      <c r="AM40" s="1" t="str">
        <f>AE40</f>
        <v>in</v>
      </c>
      <c r="AN40" s="1" t="str">
        <f t="shared" si="0"/>
        <v>in</v>
      </c>
      <c r="AO40" s="1" t="str">
        <f t="shared" si="0"/>
        <v>of </v>
      </c>
      <c r="AP40" s="1" t="str">
        <f t="shared" si="0"/>
        <v>of</v>
      </c>
      <c r="AQ40" s="1"/>
      <c r="AR40" s="1" t="str">
        <f t="shared" si="0"/>
        <v>estimate</v>
      </c>
      <c r="AS40" s="1" t="str">
        <f t="shared" si="0"/>
        <v>variance</v>
      </c>
      <c r="AU40" s="42" t="s">
        <v>57</v>
      </c>
      <c r="AV40" s="42"/>
      <c r="AW40" s="39"/>
      <c r="AX40" s="6"/>
      <c r="BA40" s="13"/>
      <c r="BB40" s="12"/>
      <c r="BC40" s="12"/>
      <c r="BD40" s="12"/>
      <c r="BE40" s="12"/>
      <c r="BF40" s="12"/>
      <c r="BG40" s="12"/>
      <c r="BH40" s="12"/>
    </row>
    <row r="41" spans="1:60" ht="12.75">
      <c r="A41" t="s">
        <v>27</v>
      </c>
      <c r="B41" t="s">
        <v>28</v>
      </c>
      <c r="C41" t="s">
        <v>48</v>
      </c>
      <c r="D41" s="2" t="s">
        <v>35</v>
      </c>
      <c r="E41" s="2"/>
      <c r="F41" s="2" t="s">
        <v>3</v>
      </c>
      <c r="G41" s="2" t="s">
        <v>3</v>
      </c>
      <c r="H41" s="2"/>
      <c r="I41" s="2"/>
      <c r="J41" s="2" t="s">
        <v>29</v>
      </c>
      <c r="K41" s="2" t="s">
        <v>6</v>
      </c>
      <c r="L41" s="2" t="s">
        <v>3</v>
      </c>
      <c r="M41" s="2" t="s">
        <v>3</v>
      </c>
      <c r="N41" s="24"/>
      <c r="O41" s="177" t="s">
        <v>6</v>
      </c>
      <c r="P41" s="177"/>
      <c r="Q41" s="156" t="s">
        <v>34</v>
      </c>
      <c r="R41" s="156" t="s">
        <v>11</v>
      </c>
      <c r="S41" s="156" t="s">
        <v>36</v>
      </c>
      <c r="T41" s="157" t="s">
        <v>3</v>
      </c>
      <c r="U41" s="157" t="s">
        <v>55</v>
      </c>
      <c r="V41" s="37"/>
      <c r="W41" s="2" t="s">
        <v>3</v>
      </c>
      <c r="X41" s="2" t="s">
        <v>3</v>
      </c>
      <c r="Y41" s="7" t="s">
        <v>23</v>
      </c>
      <c r="Z41" s="22" t="s">
        <v>6</v>
      </c>
      <c r="AA41" s="7"/>
      <c r="AB41" s="7" t="s">
        <v>8</v>
      </c>
      <c r="AC41" s="7" t="s">
        <v>47</v>
      </c>
      <c r="AE41" s="51" t="s">
        <v>3</v>
      </c>
      <c r="AF41" s="51" t="s">
        <v>3</v>
      </c>
      <c r="AG41" s="20" t="s">
        <v>8</v>
      </c>
      <c r="AH41" s="7" t="s">
        <v>8</v>
      </c>
      <c r="AJ41" s="6" t="s">
        <v>17</v>
      </c>
      <c r="AK41" s="6" t="s">
        <v>47</v>
      </c>
      <c r="AM41" s="1" t="str">
        <f>AE41</f>
        <v>annulus</v>
      </c>
      <c r="AN41" s="1" t="str">
        <f t="shared" si="0"/>
        <v>annulus</v>
      </c>
      <c r="AO41" s="1" t="str">
        <f t="shared" si="0"/>
        <v>total flux</v>
      </c>
      <c r="AP41" s="1" t="str">
        <f t="shared" si="0"/>
        <v>total flux</v>
      </c>
      <c r="AQ41" s="1"/>
      <c r="AR41" s="1" t="str">
        <f t="shared" si="0"/>
        <v>of total flux</v>
      </c>
      <c r="AS41" s="1" t="str">
        <f t="shared" si="0"/>
        <v>of estimate</v>
      </c>
      <c r="AU41" s="42" t="s">
        <v>58</v>
      </c>
      <c r="AV41" s="42"/>
      <c r="AW41" s="39"/>
      <c r="AX41" s="6"/>
      <c r="BA41" s="13"/>
      <c r="BB41" s="12"/>
      <c r="BC41" s="12"/>
      <c r="BD41" s="12"/>
      <c r="BE41" s="12"/>
      <c r="BF41" s="12"/>
      <c r="BG41" s="12"/>
      <c r="BH41" s="12"/>
    </row>
    <row r="42" spans="4:60" ht="12.75">
      <c r="D42" s="2"/>
      <c r="E42" s="2"/>
      <c r="F42" s="2" t="s">
        <v>37</v>
      </c>
      <c r="G42" s="2" t="s">
        <v>38</v>
      </c>
      <c r="H42" s="2"/>
      <c r="I42" s="2"/>
      <c r="J42" s="2"/>
      <c r="K42" s="2"/>
      <c r="L42" s="2"/>
      <c r="M42" s="2"/>
      <c r="N42" s="24"/>
      <c r="O42" s="177"/>
      <c r="P42" s="177"/>
      <c r="Q42" s="156" t="s">
        <v>35</v>
      </c>
      <c r="R42" s="156" t="s">
        <v>29</v>
      </c>
      <c r="S42" s="156" t="s">
        <v>3</v>
      </c>
      <c r="T42" s="157" t="s">
        <v>44</v>
      </c>
      <c r="U42" s="157"/>
      <c r="V42" s="37"/>
      <c r="W42" s="2"/>
      <c r="X42" s="7" t="s">
        <v>9</v>
      </c>
      <c r="Y42" s="7"/>
      <c r="Z42" s="22" t="s">
        <v>9</v>
      </c>
      <c r="AA42" s="7"/>
      <c r="AB42" s="7"/>
      <c r="AC42" s="7" t="s">
        <v>17</v>
      </c>
      <c r="AE42" s="51"/>
      <c r="AF42" s="51" t="s">
        <v>9</v>
      </c>
      <c r="AG42" s="20"/>
      <c r="AH42" s="7" t="s">
        <v>9</v>
      </c>
      <c r="AK42" s="6" t="s">
        <v>17</v>
      </c>
      <c r="AM42" s="1"/>
      <c r="AN42" s="1" t="str">
        <f t="shared" si="0"/>
        <v>error</v>
      </c>
      <c r="AO42" s="1"/>
      <c r="AP42" s="1" t="str">
        <f t="shared" si="0"/>
        <v>error</v>
      </c>
      <c r="AQ42" s="1"/>
      <c r="AR42" s="1"/>
      <c r="AS42" s="1" t="str">
        <f t="shared" si="0"/>
        <v>of total flux</v>
      </c>
      <c r="AU42" s="42"/>
      <c r="AV42" s="42"/>
      <c r="AW42" s="39"/>
      <c r="AX42" s="6"/>
      <c r="BA42" s="13"/>
      <c r="BB42" s="12"/>
      <c r="BC42" s="12"/>
      <c r="BD42" s="12"/>
      <c r="BE42" s="12"/>
      <c r="BF42" s="12"/>
      <c r="BG42" s="12"/>
      <c r="BH42" s="12"/>
    </row>
    <row r="43" spans="4:60" ht="12.75">
      <c r="D43" s="2"/>
      <c r="E43" s="2"/>
      <c r="F43" s="2"/>
      <c r="G43" s="2"/>
      <c r="H43" s="2"/>
      <c r="I43" s="2"/>
      <c r="J43" s="2"/>
      <c r="K43" s="2"/>
      <c r="L43" s="2"/>
      <c r="M43" s="2"/>
      <c r="N43" s="24"/>
      <c r="O43" s="177"/>
      <c r="P43" s="177"/>
      <c r="Q43" s="156"/>
      <c r="R43" s="156"/>
      <c r="S43" s="156"/>
      <c r="T43" s="157" t="s">
        <v>53</v>
      </c>
      <c r="U43" s="157" t="s">
        <v>53</v>
      </c>
      <c r="V43" s="37"/>
      <c r="W43" s="2"/>
      <c r="X43" s="7"/>
      <c r="Y43" s="20" t="s">
        <v>45</v>
      </c>
      <c r="Z43" s="26" t="s">
        <v>45</v>
      </c>
      <c r="AA43" s="7"/>
      <c r="AB43" s="7"/>
      <c r="AC43" s="7"/>
      <c r="AE43" s="52"/>
      <c r="AF43" s="52"/>
      <c r="AG43" s="20" t="s">
        <v>45</v>
      </c>
      <c r="AH43" s="7" t="s">
        <v>45</v>
      </c>
      <c r="AM43" s="1"/>
      <c r="AN43" s="1"/>
      <c r="AO43" s="1" t="str">
        <f t="shared" si="0"/>
        <v>from this</v>
      </c>
      <c r="AP43" s="1" t="str">
        <f t="shared" si="0"/>
        <v>from this</v>
      </c>
      <c r="AQ43" s="1"/>
      <c r="AR43" s="1"/>
      <c r="AS43" s="1"/>
      <c r="AW43" s="6"/>
      <c r="AX43" s="6"/>
      <c r="BA43" s="13"/>
      <c r="BB43" s="12"/>
      <c r="BC43" s="12"/>
      <c r="BD43" s="12"/>
      <c r="BE43" s="12"/>
      <c r="BF43" s="12"/>
      <c r="BG43" s="12"/>
      <c r="BH43" s="12"/>
    </row>
    <row r="44" spans="4:60" ht="12.75">
      <c r="D44" s="2"/>
      <c r="E44" s="2"/>
      <c r="F44" s="2"/>
      <c r="G44" s="2"/>
      <c r="H44" s="2"/>
      <c r="I44" s="2"/>
      <c r="J44" s="2"/>
      <c r="K44" s="2"/>
      <c r="L44" s="2"/>
      <c r="M44" s="2"/>
      <c r="N44" s="24"/>
      <c r="O44" s="177"/>
      <c r="P44" s="177"/>
      <c r="Q44" s="156"/>
      <c r="R44" s="156"/>
      <c r="S44" s="156"/>
      <c r="T44" s="157"/>
      <c r="U44" s="157"/>
      <c r="V44" s="37"/>
      <c r="W44" s="2"/>
      <c r="X44" s="2"/>
      <c r="Y44" s="20" t="s">
        <v>3</v>
      </c>
      <c r="Z44" s="26" t="s">
        <v>3</v>
      </c>
      <c r="AA44" s="7"/>
      <c r="AB44" s="7"/>
      <c r="AC44" s="7"/>
      <c r="AE44" s="52"/>
      <c r="AF44" s="52"/>
      <c r="AG44" s="20" t="s">
        <v>3</v>
      </c>
      <c r="AH44" s="7" t="s">
        <v>3</v>
      </c>
      <c r="AM44" s="1"/>
      <c r="AN44" s="1"/>
      <c r="AO44" s="1" t="str">
        <f t="shared" si="0"/>
        <v>annulus</v>
      </c>
      <c r="AP44" s="1" t="str">
        <f t="shared" si="0"/>
        <v>annulus</v>
      </c>
      <c r="AQ44" s="1"/>
      <c r="AR44" s="1"/>
      <c r="AS44" s="1"/>
      <c r="AW44" s="6"/>
      <c r="AX44" s="6"/>
      <c r="BA44" s="13"/>
      <c r="BB44" s="12"/>
      <c r="BC44" s="12"/>
      <c r="BD44" s="12"/>
      <c r="BE44" s="12"/>
      <c r="BF44" s="12"/>
      <c r="BG44" s="12"/>
      <c r="BH44" s="12"/>
    </row>
    <row r="45" spans="1:60" s="76" customFormat="1" ht="12.75">
      <c r="A45" s="76">
        <v>0</v>
      </c>
      <c r="B45" s="76">
        <v>1</v>
      </c>
      <c r="C45" s="76">
        <f>AVERAGE(A45:B45)</f>
        <v>0.5</v>
      </c>
      <c r="D45" s="145">
        <f aca="true" t="shared" si="1" ref="D45:D76">$B$5*EXP(-(C45*C45)/($B$10*$B$10))</f>
        <v>39.876963448403686</v>
      </c>
      <c r="E45" s="83">
        <f>$B$12*((B45*B45)-(A45*A45))</f>
        <v>3.14159265</v>
      </c>
      <c r="F45" s="83">
        <f>E45*D45</f>
        <v>125.27717527382369</v>
      </c>
      <c r="G45" s="83">
        <f>E45*$B$4</f>
        <v>125.663706</v>
      </c>
      <c r="H45" s="83">
        <f>F45+G45</f>
        <v>250.9408812738237</v>
      </c>
      <c r="I45" s="83"/>
      <c r="J45" s="83">
        <f>SUM($H$45:H45)</f>
        <v>250.9408812738237</v>
      </c>
      <c r="K45" s="83">
        <f>SQRT(J45)</f>
        <v>15.841113637425359</v>
      </c>
      <c r="L45" s="83">
        <f>SUM($G$45:G45)</f>
        <v>125.663706</v>
      </c>
      <c r="M45" s="83">
        <f>J45-L45</f>
        <v>125.27717527382369</v>
      </c>
      <c r="N45" s="84">
        <f>K45/M45</f>
        <v>0.12644852187001152</v>
      </c>
      <c r="O45" s="178">
        <f>M45/$M$165</f>
        <v>0.012272083957352527</v>
      </c>
      <c r="P45" s="178"/>
      <c r="Q45" s="161">
        <f>EXP(-C45*C45/($C$10*$C$10))</f>
        <v>0.9969240862100921</v>
      </c>
      <c r="R45" s="162">
        <f>Q45*E45</f>
        <v>3.131929381845592</v>
      </c>
      <c r="S45" s="162">
        <f>R45*$F$171/$R$171</f>
        <v>125.27717527382366</v>
      </c>
      <c r="T45" s="163">
        <f>S45/$S$171</f>
        <v>0.012272083957352348</v>
      </c>
      <c r="U45" s="163">
        <f>SUM($T$45:T45)</f>
        <v>0.012272083957352348</v>
      </c>
      <c r="V45" s="85"/>
      <c r="W45" s="83">
        <f>F45</f>
        <v>125.27717527382369</v>
      </c>
      <c r="X45" s="83">
        <f>SQRT(H45)</f>
        <v>15.841113637425359</v>
      </c>
      <c r="Y45" s="73">
        <f aca="true" t="shared" si="2" ref="Y45:Y76">W45/T45</f>
        <v>10208.304939013124</v>
      </c>
      <c r="Z45" s="74">
        <f aca="true" t="shared" si="3" ref="Z45:Z76">X45/T45</f>
        <v>1290.8250703365472</v>
      </c>
      <c r="AA45" s="79">
        <f>AV45/(Z45*Z45)</f>
        <v>6.00157470922275E-07</v>
      </c>
      <c r="AB45" s="79">
        <f aca="true" t="shared" si="4" ref="AB45:AB76">AA45*Y45</f>
        <v>0.006126590474601484</v>
      </c>
      <c r="AC45" s="79">
        <f aca="true" t="shared" si="5" ref="AC45:AC76">AA45*AA45*Z45*Z45</f>
        <v>6.00157470922275E-07</v>
      </c>
      <c r="AE45" s="83">
        <f>W45*$B$6/$B$5</f>
        <v>125.2771752738237</v>
      </c>
      <c r="AF45" s="83">
        <f aca="true" t="shared" si="6" ref="AF45:AF76">SQRT(AE45+G45)</f>
        <v>15.84111363742536</v>
      </c>
      <c r="AG45" s="76">
        <f>AE45/T45</f>
        <v>10208.304939013124</v>
      </c>
      <c r="AH45" s="76">
        <f>AF45/T45</f>
        <v>1290.8250703365475</v>
      </c>
      <c r="AI45" s="79">
        <f>AA45</f>
        <v>6.00157470922275E-07</v>
      </c>
      <c r="AJ45" s="79">
        <f>AI45*AG45</f>
        <v>0.006126590474601484</v>
      </c>
      <c r="AK45" s="79">
        <f>AI45*AI45*AH45*AH45</f>
        <v>6.001574709222752E-07</v>
      </c>
      <c r="AM45" s="76">
        <f>W45*$B$7/$B$5</f>
        <v>125.2771752738237</v>
      </c>
      <c r="AN45" s="76">
        <f aca="true" t="shared" si="7" ref="AN45:AN76">SQRT(AM45+G45)</f>
        <v>15.84111363742536</v>
      </c>
      <c r="AO45" s="83">
        <f>AM45/T45</f>
        <v>10208.304939013124</v>
      </c>
      <c r="AP45" s="83">
        <f>AN45/T45</f>
        <v>1290.8250703365475</v>
      </c>
      <c r="AQ45" s="74">
        <f>AA45</f>
        <v>6.00157470922275E-07</v>
      </c>
      <c r="AR45" s="74">
        <f>AQ45*AO45</f>
        <v>0.006126590474601484</v>
      </c>
      <c r="AS45" s="74">
        <f>AQ45*AQ45*AP45*AP45</f>
        <v>6.001574709222752E-07</v>
      </c>
      <c r="AU45" s="77">
        <f>INT(U45+0.000001)</f>
        <v>0</v>
      </c>
      <c r="AV45" s="77">
        <f>1-AU45</f>
        <v>1</v>
      </c>
      <c r="AW45" s="75"/>
      <c r="AX45" s="75"/>
      <c r="BA45" s="86"/>
      <c r="BB45" s="87"/>
      <c r="BC45" s="88"/>
      <c r="BD45" s="88"/>
      <c r="BE45" s="87"/>
      <c r="BF45" s="87"/>
      <c r="BG45" s="87"/>
      <c r="BH45" s="87"/>
    </row>
    <row r="46" spans="1:60" s="76" customFormat="1" ht="12.75">
      <c r="A46" s="76">
        <f>A45+1</f>
        <v>1</v>
      </c>
      <c r="B46" s="76">
        <f>B45+1</f>
        <v>2</v>
      </c>
      <c r="C46" s="76">
        <f aca="true" t="shared" si="8" ref="C46:C109">AVERAGE(A46:B46)</f>
        <v>1.5</v>
      </c>
      <c r="D46" s="83">
        <f t="shared" si="1"/>
        <v>38.90619789649142</v>
      </c>
      <c r="E46" s="83">
        <f aca="true" t="shared" si="9" ref="E46:E109">$B$12*((B46*B46)-(A46*A46))</f>
        <v>9.424777950000001</v>
      </c>
      <c r="F46" s="83">
        <f aca="true" t="shared" si="10" ref="F46:F109">E46*D46</f>
        <v>366.6822760531888</v>
      </c>
      <c r="G46" s="83">
        <f aca="true" t="shared" si="11" ref="G46:G109">E46*$B$4</f>
        <v>376.99111800000003</v>
      </c>
      <c r="H46" s="83">
        <f aca="true" t="shared" si="12" ref="H46:H109">F46+G46</f>
        <v>743.6733940531888</v>
      </c>
      <c r="I46" s="83"/>
      <c r="J46" s="83">
        <f>SUM($H$45:H46)</f>
        <v>994.6142753270125</v>
      </c>
      <c r="K46" s="83">
        <f aca="true" t="shared" si="13" ref="K46:K109">SQRT(J46)</f>
        <v>31.537505851398784</v>
      </c>
      <c r="L46" s="83">
        <f>SUM($G$45:G46)</f>
        <v>502.654824</v>
      </c>
      <c r="M46" s="83">
        <f aca="true" t="shared" si="14" ref="M46:M109">J46-L46</f>
        <v>491.95945132701246</v>
      </c>
      <c r="N46" s="84">
        <f aca="true" t="shared" si="15" ref="N46:N109">K46/M46</f>
        <v>0.0641059050015798</v>
      </c>
      <c r="O46" s="178">
        <f aca="true" t="shared" si="16" ref="O46:O109">M46/$M$165</f>
        <v>0.04819208029796368</v>
      </c>
      <c r="P46" s="178"/>
      <c r="Q46" s="161">
        <f aca="true" t="shared" si="17" ref="Q46:Q109">EXP(-C46*C46/($C$10*$C$10))</f>
        <v>0.9726549474122855</v>
      </c>
      <c r="R46" s="162">
        <f aca="true" t="shared" si="18" ref="R46:R109">Q46*E46</f>
        <v>9.167056901329719</v>
      </c>
      <c r="S46" s="162">
        <f aca="true" t="shared" si="19" ref="S46:S109">R46*$F$171/$R$171</f>
        <v>366.68227605318873</v>
      </c>
      <c r="T46" s="163">
        <f aca="true" t="shared" si="20" ref="T46:T109">S46/$S$171</f>
        <v>0.03591999634061063</v>
      </c>
      <c r="U46" s="163">
        <f>SUM($T$45:T46)</f>
        <v>0.04819208029796298</v>
      </c>
      <c r="V46" s="85"/>
      <c r="W46" s="83">
        <f aca="true" t="shared" si="21" ref="W46:W109">F46</f>
        <v>366.6822760531888</v>
      </c>
      <c r="X46" s="83">
        <f aca="true" t="shared" si="22" ref="X46:X109">SQRT(H46)</f>
        <v>27.270375759295813</v>
      </c>
      <c r="Y46" s="73">
        <f t="shared" si="2"/>
        <v>10208.304939013122</v>
      </c>
      <c r="Z46" s="74">
        <f t="shared" si="3"/>
        <v>759.1976207543295</v>
      </c>
      <c r="AA46" s="79">
        <f aca="true" t="shared" si="23" ref="AA46:AA109">AV46/(Z46*Z46)</f>
        <v>1.73496342268929E-06</v>
      </c>
      <c r="AB46" s="79">
        <f t="shared" si="4"/>
        <v>0.01771103567684619</v>
      </c>
      <c r="AC46" s="79">
        <f t="shared" si="5"/>
        <v>1.7349634226892902E-06</v>
      </c>
      <c r="AE46" s="83">
        <f aca="true" t="shared" si="24" ref="AE46:AE109">W46*$B$6/$B$5</f>
        <v>366.6822760531888</v>
      </c>
      <c r="AF46" s="83">
        <f t="shared" si="6"/>
        <v>27.270375759295813</v>
      </c>
      <c r="AG46" s="76">
        <f aca="true" t="shared" si="25" ref="AG46:AG109">AE46/T46</f>
        <v>10208.304939013122</v>
      </c>
      <c r="AH46" s="76">
        <f aca="true" t="shared" si="26" ref="AH46:AH109">AF46/T46</f>
        <v>759.1976207543295</v>
      </c>
      <c r="AI46" s="79">
        <f aca="true" t="shared" si="27" ref="AI46:AI109">AA46</f>
        <v>1.73496342268929E-06</v>
      </c>
      <c r="AJ46" s="79">
        <f aca="true" t="shared" si="28" ref="AJ46:AJ109">AI46*AG46</f>
        <v>0.01771103567684619</v>
      </c>
      <c r="AK46" s="79">
        <f aca="true" t="shared" si="29" ref="AK46:AK109">AI46*AI46*AH46*AH46</f>
        <v>1.7349634226892902E-06</v>
      </c>
      <c r="AM46" s="76">
        <f aca="true" t="shared" si="30" ref="AM46:AM109">W46*$B$7/$B$5</f>
        <v>366.6822760531888</v>
      </c>
      <c r="AN46" s="76">
        <f t="shared" si="7"/>
        <v>27.270375759295813</v>
      </c>
      <c r="AO46" s="83">
        <f aca="true" t="shared" si="31" ref="AO46:AO109">AM46/T46</f>
        <v>10208.304939013122</v>
      </c>
      <c r="AP46" s="83">
        <f aca="true" t="shared" si="32" ref="AP46:AP109">AN46/T46</f>
        <v>759.1976207543295</v>
      </c>
      <c r="AQ46" s="74">
        <f aca="true" t="shared" si="33" ref="AQ46:AQ109">AA46</f>
        <v>1.73496342268929E-06</v>
      </c>
      <c r="AR46" s="74">
        <f aca="true" t="shared" si="34" ref="AR46:AR109">AQ46*AO46</f>
        <v>0.01771103567684619</v>
      </c>
      <c r="AS46" s="74">
        <f aca="true" t="shared" si="35" ref="AS46:AS109">AQ46*AQ46*AP46*AP46</f>
        <v>1.7349634226892902E-06</v>
      </c>
      <c r="AU46" s="77">
        <f aca="true" t="shared" si="36" ref="AU46:AU110">INT(U46+0.000001)</f>
        <v>0</v>
      </c>
      <c r="AV46" s="77">
        <f aca="true" t="shared" si="37" ref="AV46:AV109">1-AU46</f>
        <v>1</v>
      </c>
      <c r="AW46" s="75"/>
      <c r="AX46" s="75"/>
      <c r="BA46" s="86"/>
      <c r="BB46" s="87"/>
      <c r="BC46" s="88"/>
      <c r="BD46" s="88"/>
      <c r="BE46" s="87"/>
      <c r="BF46" s="87"/>
      <c r="BG46" s="87"/>
      <c r="BH46" s="87"/>
    </row>
    <row r="47" spans="1:60" s="76" customFormat="1" ht="12.75">
      <c r="A47" s="76">
        <f aca="true" t="shared" si="38" ref="A47:A110">A46+1</f>
        <v>2</v>
      </c>
      <c r="B47" s="76">
        <f aca="true" t="shared" si="39" ref="B47:B110">B46+1</f>
        <v>3</v>
      </c>
      <c r="C47" s="76">
        <f t="shared" si="8"/>
        <v>2.5</v>
      </c>
      <c r="D47" s="83">
        <f t="shared" si="1"/>
        <v>37.03498849149162</v>
      </c>
      <c r="E47" s="83">
        <f t="shared" si="9"/>
        <v>15.70796325</v>
      </c>
      <c r="F47" s="83">
        <f t="shared" si="10"/>
        <v>581.7442381885232</v>
      </c>
      <c r="G47" s="83">
        <f t="shared" si="11"/>
        <v>628.31853</v>
      </c>
      <c r="H47" s="83">
        <f t="shared" si="12"/>
        <v>1210.0627681885233</v>
      </c>
      <c r="I47" s="83"/>
      <c r="J47" s="83">
        <f>SUM($H$45:H47)</f>
        <v>2204.677043515536</v>
      </c>
      <c r="K47" s="83">
        <f t="shared" si="13"/>
        <v>46.95398857941182</v>
      </c>
      <c r="L47" s="83">
        <f>SUM($G$45:G47)</f>
        <v>1130.973354</v>
      </c>
      <c r="M47" s="83">
        <f t="shared" si="14"/>
        <v>1073.7036895155359</v>
      </c>
      <c r="N47" s="84">
        <f t="shared" si="15"/>
        <v>0.04373086265596969</v>
      </c>
      <c r="O47" s="178">
        <f t="shared" si="16"/>
        <v>0.105179429487081</v>
      </c>
      <c r="P47" s="178"/>
      <c r="Q47" s="161">
        <f t="shared" si="17"/>
        <v>0.9258747122872905</v>
      </c>
      <c r="R47" s="162">
        <f t="shared" si="18"/>
        <v>14.543605954713083</v>
      </c>
      <c r="S47" s="162">
        <f t="shared" si="19"/>
        <v>581.7442381885231</v>
      </c>
      <c r="T47" s="163">
        <f t="shared" si="20"/>
        <v>0.056987349189116486</v>
      </c>
      <c r="U47" s="163">
        <f>SUM($T$45:T47)</f>
        <v>0.10517942948707946</v>
      </c>
      <c r="V47" s="85"/>
      <c r="W47" s="83">
        <f t="shared" si="21"/>
        <v>581.7442381885232</v>
      </c>
      <c r="X47" s="83">
        <f t="shared" si="22"/>
        <v>34.78595647942605</v>
      </c>
      <c r="Y47" s="73">
        <f t="shared" si="2"/>
        <v>10208.304939013122</v>
      </c>
      <c r="Z47" s="74">
        <f t="shared" si="3"/>
        <v>610.415416305581</v>
      </c>
      <c r="AA47" s="79">
        <f t="shared" si="23"/>
        <v>2.683792984114307E-06</v>
      </c>
      <c r="AB47" s="79">
        <f t="shared" si="4"/>
        <v>0.027396977175022846</v>
      </c>
      <c r="AC47" s="79">
        <f t="shared" si="5"/>
        <v>2.6837929841143075E-06</v>
      </c>
      <c r="AE47" s="83">
        <f t="shared" si="24"/>
        <v>581.7442381885232</v>
      </c>
      <c r="AF47" s="83">
        <f t="shared" si="6"/>
        <v>34.78595647942605</v>
      </c>
      <c r="AG47" s="76">
        <f t="shared" si="25"/>
        <v>10208.304939013122</v>
      </c>
      <c r="AH47" s="76">
        <f t="shared" si="26"/>
        <v>610.415416305581</v>
      </c>
      <c r="AI47" s="79">
        <f t="shared" si="27"/>
        <v>2.683792984114307E-06</v>
      </c>
      <c r="AJ47" s="79">
        <f t="shared" si="28"/>
        <v>0.027396977175022846</v>
      </c>
      <c r="AK47" s="79">
        <f t="shared" si="29"/>
        <v>2.6837929841143075E-06</v>
      </c>
      <c r="AM47" s="76">
        <f t="shared" si="30"/>
        <v>581.7442381885232</v>
      </c>
      <c r="AN47" s="76">
        <f t="shared" si="7"/>
        <v>34.78595647942605</v>
      </c>
      <c r="AO47" s="83">
        <f t="shared" si="31"/>
        <v>10208.304939013122</v>
      </c>
      <c r="AP47" s="83">
        <f t="shared" si="32"/>
        <v>610.415416305581</v>
      </c>
      <c r="AQ47" s="74">
        <f t="shared" si="33"/>
        <v>2.683792984114307E-06</v>
      </c>
      <c r="AR47" s="74">
        <f t="shared" si="34"/>
        <v>0.027396977175022846</v>
      </c>
      <c r="AS47" s="74">
        <f t="shared" si="35"/>
        <v>2.6837929841143075E-06</v>
      </c>
      <c r="AU47" s="77">
        <f t="shared" si="36"/>
        <v>0</v>
      </c>
      <c r="AV47" s="77">
        <f t="shared" si="37"/>
        <v>1</v>
      </c>
      <c r="AW47" s="75"/>
      <c r="AX47" s="75"/>
      <c r="BA47" s="86"/>
      <c r="BB47" s="87"/>
      <c r="BC47" s="88"/>
      <c r="BD47" s="88"/>
      <c r="BE47" s="87"/>
      <c r="BF47" s="87"/>
      <c r="BG47" s="87"/>
      <c r="BH47" s="87"/>
    </row>
    <row r="48" spans="1:60" s="76" customFormat="1" ht="12.75">
      <c r="A48" s="76">
        <f t="shared" si="38"/>
        <v>3</v>
      </c>
      <c r="B48" s="76">
        <f t="shared" si="39"/>
        <v>4</v>
      </c>
      <c r="C48" s="76">
        <f t="shared" si="8"/>
        <v>3.5</v>
      </c>
      <c r="D48" s="83">
        <f t="shared" si="1"/>
        <v>34.39555708246443</v>
      </c>
      <c r="E48" s="83">
        <f t="shared" si="9"/>
        <v>21.991148550000002</v>
      </c>
      <c r="F48" s="83">
        <f t="shared" si="10"/>
        <v>756.3978052604799</v>
      </c>
      <c r="G48" s="83">
        <f t="shared" si="11"/>
        <v>879.6459420000001</v>
      </c>
      <c r="H48" s="83">
        <f t="shared" si="12"/>
        <v>1636.04374726048</v>
      </c>
      <c r="I48" s="83"/>
      <c r="J48" s="83">
        <f>SUM($H$45:H48)</f>
        <v>3840.7207907760157</v>
      </c>
      <c r="K48" s="83">
        <f t="shared" si="13"/>
        <v>61.973549121992484</v>
      </c>
      <c r="L48" s="83">
        <f>SUM($G$45:G48)</f>
        <v>2010.619296</v>
      </c>
      <c r="M48" s="83">
        <f t="shared" si="14"/>
        <v>1830.1014947760157</v>
      </c>
      <c r="N48" s="84">
        <f t="shared" si="15"/>
        <v>0.03386344926710055</v>
      </c>
      <c r="O48" s="178">
        <f t="shared" si="16"/>
        <v>0.17927574712055627</v>
      </c>
      <c r="P48" s="178"/>
      <c r="Q48" s="161">
        <f t="shared" si="17"/>
        <v>0.8598889270616107</v>
      </c>
      <c r="R48" s="162">
        <f t="shared" si="18"/>
        <v>18.909945131511996</v>
      </c>
      <c r="S48" s="162">
        <f t="shared" si="19"/>
        <v>756.3978052604797</v>
      </c>
      <c r="T48" s="163">
        <f t="shared" si="20"/>
        <v>0.07409631763347421</v>
      </c>
      <c r="U48" s="163">
        <f>SUM($T$45:T48)</f>
        <v>0.17927574712055366</v>
      </c>
      <c r="V48" s="85"/>
      <c r="W48" s="83">
        <f t="shared" si="21"/>
        <v>756.3978052604799</v>
      </c>
      <c r="X48" s="83">
        <f t="shared" si="22"/>
        <v>40.44803761940102</v>
      </c>
      <c r="Y48" s="73">
        <f t="shared" si="2"/>
        <v>10208.304939013122</v>
      </c>
      <c r="Z48" s="74">
        <f t="shared" si="3"/>
        <v>545.8845852432478</v>
      </c>
      <c r="AA48" s="79">
        <f t="shared" si="23"/>
        <v>3.3558175299615498E-06</v>
      </c>
      <c r="AB48" s="79">
        <f t="shared" si="4"/>
        <v>0.034257208665533306</v>
      </c>
      <c r="AC48" s="79">
        <f t="shared" si="5"/>
        <v>3.35581752996155E-06</v>
      </c>
      <c r="AE48" s="83">
        <f t="shared" si="24"/>
        <v>756.3978052604799</v>
      </c>
      <c r="AF48" s="83">
        <f t="shared" si="6"/>
        <v>40.44803761940102</v>
      </c>
      <c r="AG48" s="76">
        <f t="shared" si="25"/>
        <v>10208.304939013122</v>
      </c>
      <c r="AH48" s="76">
        <f t="shared" si="26"/>
        <v>545.8845852432478</v>
      </c>
      <c r="AI48" s="79">
        <f t="shared" si="27"/>
        <v>3.3558175299615498E-06</v>
      </c>
      <c r="AJ48" s="79">
        <f t="shared" si="28"/>
        <v>0.034257208665533306</v>
      </c>
      <c r="AK48" s="79">
        <f t="shared" si="29"/>
        <v>3.35581752996155E-06</v>
      </c>
      <c r="AM48" s="76">
        <f t="shared" si="30"/>
        <v>756.3978052604799</v>
      </c>
      <c r="AN48" s="76">
        <f t="shared" si="7"/>
        <v>40.44803761940102</v>
      </c>
      <c r="AO48" s="83">
        <f t="shared" si="31"/>
        <v>10208.304939013122</v>
      </c>
      <c r="AP48" s="83">
        <f t="shared" si="32"/>
        <v>545.8845852432478</v>
      </c>
      <c r="AQ48" s="74">
        <f t="shared" si="33"/>
        <v>3.3558175299615498E-06</v>
      </c>
      <c r="AR48" s="74">
        <f t="shared" si="34"/>
        <v>0.034257208665533306</v>
      </c>
      <c r="AS48" s="74">
        <f t="shared" si="35"/>
        <v>3.35581752996155E-06</v>
      </c>
      <c r="AU48" s="77">
        <f t="shared" si="36"/>
        <v>0</v>
      </c>
      <c r="AV48" s="77">
        <f t="shared" si="37"/>
        <v>1</v>
      </c>
      <c r="AW48" s="75"/>
      <c r="AX48" s="75"/>
      <c r="BA48" s="86"/>
      <c r="BB48" s="87"/>
      <c r="BC48" s="88"/>
      <c r="BD48" s="88"/>
      <c r="BE48" s="87"/>
      <c r="BF48" s="87"/>
      <c r="BG48" s="87"/>
      <c r="BH48" s="87"/>
    </row>
    <row r="49" spans="1:60" s="76" customFormat="1" ht="12.75">
      <c r="A49" s="76">
        <f t="shared" si="38"/>
        <v>4</v>
      </c>
      <c r="B49" s="76">
        <f t="shared" si="39"/>
        <v>5</v>
      </c>
      <c r="C49" s="76">
        <f t="shared" si="8"/>
        <v>4.5</v>
      </c>
      <c r="D49" s="83">
        <f t="shared" si="1"/>
        <v>31.166583186419995</v>
      </c>
      <c r="E49" s="83">
        <f t="shared" si="9"/>
        <v>28.27433385</v>
      </c>
      <c r="F49" s="83">
        <f t="shared" si="10"/>
        <v>881.2143779766358</v>
      </c>
      <c r="G49" s="83">
        <f t="shared" si="11"/>
        <v>1130.973354</v>
      </c>
      <c r="H49" s="83">
        <f t="shared" si="12"/>
        <v>2012.1877319766359</v>
      </c>
      <c r="I49" s="83"/>
      <c r="J49" s="83">
        <f>SUM($H$45:H49)</f>
        <v>5852.908522752652</v>
      </c>
      <c r="K49" s="83">
        <f t="shared" si="13"/>
        <v>76.50430394920701</v>
      </c>
      <c r="L49" s="83">
        <f>SUM($G$45:G49)</f>
        <v>3141.59265</v>
      </c>
      <c r="M49" s="83">
        <f t="shared" si="14"/>
        <v>2711.315872752652</v>
      </c>
      <c r="N49" s="84">
        <f t="shared" si="15"/>
        <v>0.028216669521259556</v>
      </c>
      <c r="O49" s="178">
        <f t="shared" si="16"/>
        <v>0.26559902833533544</v>
      </c>
      <c r="P49" s="178"/>
      <c r="Q49" s="161">
        <f t="shared" si="17"/>
        <v>0.7791645796604999</v>
      </c>
      <c r="R49" s="162">
        <f t="shared" si="18"/>
        <v>22.030359449415894</v>
      </c>
      <c r="S49" s="162">
        <f t="shared" si="19"/>
        <v>881.2143779766357</v>
      </c>
      <c r="T49" s="163">
        <f t="shared" si="20"/>
        <v>0.08632328121477789</v>
      </c>
      <c r="U49" s="163">
        <f>SUM($T$45:T49)</f>
        <v>0.26559902833533156</v>
      </c>
      <c r="V49" s="85"/>
      <c r="W49" s="83">
        <f t="shared" si="21"/>
        <v>881.2143779766358</v>
      </c>
      <c r="X49" s="83">
        <f t="shared" si="22"/>
        <v>44.8574155739788</v>
      </c>
      <c r="Y49" s="73">
        <f t="shared" si="2"/>
        <v>10208.304939013122</v>
      </c>
      <c r="Z49" s="74">
        <f t="shared" si="3"/>
        <v>519.6444683604027</v>
      </c>
      <c r="AA49" s="79">
        <f t="shared" si="23"/>
        <v>3.7032871045116536E-06</v>
      </c>
      <c r="AB49" s="79">
        <f t="shared" si="4"/>
        <v>0.03780428403956992</v>
      </c>
      <c r="AC49" s="79">
        <f t="shared" si="5"/>
        <v>3.7032871045116536E-06</v>
      </c>
      <c r="AE49" s="83">
        <f t="shared" si="24"/>
        <v>881.2143779766359</v>
      </c>
      <c r="AF49" s="83">
        <f t="shared" si="6"/>
        <v>44.8574155739788</v>
      </c>
      <c r="AG49" s="76">
        <f t="shared" si="25"/>
        <v>10208.304939013124</v>
      </c>
      <c r="AH49" s="76">
        <f t="shared" si="26"/>
        <v>519.6444683604027</v>
      </c>
      <c r="AI49" s="79">
        <f t="shared" si="27"/>
        <v>3.7032871045116536E-06</v>
      </c>
      <c r="AJ49" s="79">
        <f t="shared" si="28"/>
        <v>0.037804284039569924</v>
      </c>
      <c r="AK49" s="79">
        <f t="shared" si="29"/>
        <v>3.7032871045116536E-06</v>
      </c>
      <c r="AM49" s="76">
        <f t="shared" si="30"/>
        <v>881.2143779766359</v>
      </c>
      <c r="AN49" s="76">
        <f t="shared" si="7"/>
        <v>44.8574155739788</v>
      </c>
      <c r="AO49" s="83">
        <f t="shared" si="31"/>
        <v>10208.304939013124</v>
      </c>
      <c r="AP49" s="83">
        <f t="shared" si="32"/>
        <v>519.6444683604027</v>
      </c>
      <c r="AQ49" s="74">
        <f t="shared" si="33"/>
        <v>3.7032871045116536E-06</v>
      </c>
      <c r="AR49" s="74">
        <f t="shared" si="34"/>
        <v>0.037804284039569924</v>
      </c>
      <c r="AS49" s="74">
        <f t="shared" si="35"/>
        <v>3.7032871045116536E-06</v>
      </c>
      <c r="AU49" s="77">
        <f t="shared" si="36"/>
        <v>0</v>
      </c>
      <c r="AV49" s="77">
        <f t="shared" si="37"/>
        <v>1</v>
      </c>
      <c r="AW49" s="75"/>
      <c r="AX49" s="75"/>
      <c r="BA49" s="86"/>
      <c r="BB49" s="87"/>
      <c r="BC49" s="88"/>
      <c r="BD49" s="88"/>
      <c r="BE49" s="87"/>
      <c r="BF49" s="87"/>
      <c r="BG49" s="87"/>
      <c r="BH49" s="87"/>
    </row>
    <row r="50" spans="1:60" s="76" customFormat="1" ht="12.75">
      <c r="A50" s="76">
        <f t="shared" si="38"/>
        <v>5</v>
      </c>
      <c r="B50" s="76">
        <f t="shared" si="39"/>
        <v>6</v>
      </c>
      <c r="C50" s="76">
        <f t="shared" si="8"/>
        <v>5.5</v>
      </c>
      <c r="D50" s="83">
        <f t="shared" si="1"/>
        <v>27.55324470167664</v>
      </c>
      <c r="E50" s="83">
        <f t="shared" si="9"/>
        <v>34.557519150000005</v>
      </c>
      <c r="F50" s="83">
        <f t="shared" si="10"/>
        <v>952.1717814228266</v>
      </c>
      <c r="G50" s="83">
        <f t="shared" si="11"/>
        <v>1382.3007660000003</v>
      </c>
      <c r="H50" s="83">
        <f t="shared" si="12"/>
        <v>2334.472547422827</v>
      </c>
      <c r="I50" s="83"/>
      <c r="J50" s="83">
        <f>SUM($H$45:H50)</f>
        <v>8187.381070175479</v>
      </c>
      <c r="K50" s="83">
        <f t="shared" si="13"/>
        <v>90.48414817069053</v>
      </c>
      <c r="L50" s="83">
        <f>SUM($G$45:G50)</f>
        <v>4523.893416000001</v>
      </c>
      <c r="M50" s="83">
        <f t="shared" si="14"/>
        <v>3663.4876541754784</v>
      </c>
      <c r="N50" s="84">
        <f t="shared" si="15"/>
        <v>0.024698908993882038</v>
      </c>
      <c r="O50" s="178">
        <f t="shared" si="16"/>
        <v>0.358873258201248</v>
      </c>
      <c r="P50" s="178"/>
      <c r="Q50" s="161">
        <f t="shared" si="17"/>
        <v>0.688831117541916</v>
      </c>
      <c r="R50" s="162">
        <f t="shared" si="18"/>
        <v>23.804294535570666</v>
      </c>
      <c r="S50" s="162">
        <f t="shared" si="19"/>
        <v>952.1717814228264</v>
      </c>
      <c r="T50" s="163">
        <f t="shared" si="20"/>
        <v>0.0932742298659112</v>
      </c>
      <c r="U50" s="163">
        <f>SUM($T$45:T50)</f>
        <v>0.3588732582012428</v>
      </c>
      <c r="V50" s="85"/>
      <c r="W50" s="83">
        <f t="shared" si="21"/>
        <v>952.1717814228266</v>
      </c>
      <c r="X50" s="83">
        <f t="shared" si="22"/>
        <v>48.316379701120276</v>
      </c>
      <c r="Y50" s="73">
        <f t="shared" si="2"/>
        <v>10208.304939013122</v>
      </c>
      <c r="Z50" s="74">
        <f t="shared" si="3"/>
        <v>518.0035232730278</v>
      </c>
      <c r="AA50" s="79">
        <f t="shared" si="23"/>
        <v>3.7267870066338603E-06</v>
      </c>
      <c r="AB50" s="79">
        <f t="shared" si="4"/>
        <v>0.038044178206470367</v>
      </c>
      <c r="AC50" s="79">
        <f t="shared" si="5"/>
        <v>3.7267870066338607E-06</v>
      </c>
      <c r="AE50" s="83">
        <f t="shared" si="24"/>
        <v>952.1717814228266</v>
      </c>
      <c r="AF50" s="83">
        <f t="shared" si="6"/>
        <v>48.316379701120276</v>
      </c>
      <c r="AG50" s="76">
        <f t="shared" si="25"/>
        <v>10208.304939013122</v>
      </c>
      <c r="AH50" s="76">
        <f t="shared" si="26"/>
        <v>518.0035232730278</v>
      </c>
      <c r="AI50" s="79">
        <f t="shared" si="27"/>
        <v>3.7267870066338603E-06</v>
      </c>
      <c r="AJ50" s="79">
        <f t="shared" si="28"/>
        <v>0.038044178206470367</v>
      </c>
      <c r="AK50" s="79">
        <f t="shared" si="29"/>
        <v>3.7267870066338607E-06</v>
      </c>
      <c r="AM50" s="76">
        <f t="shared" si="30"/>
        <v>952.1717814228266</v>
      </c>
      <c r="AN50" s="76">
        <f t="shared" si="7"/>
        <v>48.316379701120276</v>
      </c>
      <c r="AO50" s="83">
        <f t="shared" si="31"/>
        <v>10208.304939013122</v>
      </c>
      <c r="AP50" s="83">
        <f t="shared" si="32"/>
        <v>518.0035232730278</v>
      </c>
      <c r="AQ50" s="74">
        <f t="shared" si="33"/>
        <v>3.7267870066338603E-06</v>
      </c>
      <c r="AR50" s="74">
        <f t="shared" si="34"/>
        <v>0.038044178206470367</v>
      </c>
      <c r="AS50" s="74">
        <f t="shared" si="35"/>
        <v>3.7267870066338607E-06</v>
      </c>
      <c r="AU50" s="77">
        <f t="shared" si="36"/>
        <v>0</v>
      </c>
      <c r="AV50" s="77">
        <f t="shared" si="37"/>
        <v>1</v>
      </c>
      <c r="BA50" s="86"/>
      <c r="BB50" s="87"/>
      <c r="BC50" s="87"/>
      <c r="BD50" s="87"/>
      <c r="BE50" s="87"/>
      <c r="BF50" s="87"/>
      <c r="BG50" s="87"/>
      <c r="BH50" s="87"/>
    </row>
    <row r="51" spans="1:60" s="76" customFormat="1" ht="12.75">
      <c r="A51" s="76">
        <f t="shared" si="38"/>
        <v>6</v>
      </c>
      <c r="B51" s="76">
        <f t="shared" si="39"/>
        <v>7</v>
      </c>
      <c r="C51" s="76">
        <f t="shared" si="8"/>
        <v>6.5</v>
      </c>
      <c r="D51" s="83">
        <f t="shared" si="1"/>
        <v>23.765831672962232</v>
      </c>
      <c r="E51" s="83">
        <f t="shared" si="9"/>
        <v>40.840704450000004</v>
      </c>
      <c r="F51" s="83">
        <f t="shared" si="10"/>
        <v>970.6133073638997</v>
      </c>
      <c r="G51" s="83">
        <f t="shared" si="11"/>
        <v>1633.6281780000002</v>
      </c>
      <c r="H51" s="83">
        <f t="shared" si="12"/>
        <v>2604.2414853638998</v>
      </c>
      <c r="I51" s="83"/>
      <c r="J51" s="83">
        <f>SUM($H$45:H51)</f>
        <v>10791.62255553938</v>
      </c>
      <c r="K51" s="83">
        <f t="shared" si="13"/>
        <v>103.88273463641289</v>
      </c>
      <c r="L51" s="83">
        <f>SUM($G$45:G51)</f>
        <v>6157.521594000001</v>
      </c>
      <c r="M51" s="83">
        <f t="shared" si="14"/>
        <v>4634.100961539379</v>
      </c>
      <c r="N51" s="84">
        <f t="shared" si="15"/>
        <v>0.02241702015096033</v>
      </c>
      <c r="O51" s="178">
        <f t="shared" si="16"/>
        <v>0.45395400991885365</v>
      </c>
      <c r="P51" s="178"/>
      <c r="Q51" s="161">
        <f t="shared" si="17"/>
        <v>0.5941457918240558</v>
      </c>
      <c r="R51" s="162">
        <f t="shared" si="18"/>
        <v>24.26533268409749</v>
      </c>
      <c r="S51" s="162">
        <f t="shared" si="19"/>
        <v>970.6133073638995</v>
      </c>
      <c r="T51" s="163">
        <f t="shared" si="20"/>
        <v>0.09508075171760423</v>
      </c>
      <c r="U51" s="163">
        <f>SUM($T$45:T51)</f>
        <v>0.453954009918847</v>
      </c>
      <c r="V51" s="85"/>
      <c r="W51" s="83">
        <f t="shared" si="21"/>
        <v>970.6133073638997</v>
      </c>
      <c r="X51" s="83">
        <f t="shared" si="22"/>
        <v>51.031769373243364</v>
      </c>
      <c r="Y51" s="73">
        <f t="shared" si="2"/>
        <v>10208.304939013122</v>
      </c>
      <c r="Z51" s="74">
        <f t="shared" si="3"/>
        <v>536.7202977613272</v>
      </c>
      <c r="AA51" s="79">
        <f t="shared" si="23"/>
        <v>3.4713944148391684E-06</v>
      </c>
      <c r="AB51" s="79">
        <f t="shared" si="4"/>
        <v>0.03543705275026525</v>
      </c>
      <c r="AC51" s="79">
        <f t="shared" si="5"/>
        <v>3.4713944148391684E-06</v>
      </c>
      <c r="AE51" s="83">
        <f t="shared" si="24"/>
        <v>970.6133073638997</v>
      </c>
      <c r="AF51" s="83">
        <f t="shared" si="6"/>
        <v>51.031769373243364</v>
      </c>
      <c r="AG51" s="76">
        <f t="shared" si="25"/>
        <v>10208.304939013122</v>
      </c>
      <c r="AH51" s="76">
        <f t="shared" si="26"/>
        <v>536.7202977613272</v>
      </c>
      <c r="AI51" s="79">
        <f t="shared" si="27"/>
        <v>3.4713944148391684E-06</v>
      </c>
      <c r="AJ51" s="79">
        <f t="shared" si="28"/>
        <v>0.03543705275026525</v>
      </c>
      <c r="AK51" s="79">
        <f t="shared" si="29"/>
        <v>3.4713944148391684E-06</v>
      </c>
      <c r="AM51" s="76">
        <f t="shared" si="30"/>
        <v>970.6133073638997</v>
      </c>
      <c r="AN51" s="76">
        <f t="shared" si="7"/>
        <v>51.031769373243364</v>
      </c>
      <c r="AO51" s="83">
        <f t="shared" si="31"/>
        <v>10208.304939013122</v>
      </c>
      <c r="AP51" s="83">
        <f t="shared" si="32"/>
        <v>536.7202977613272</v>
      </c>
      <c r="AQ51" s="74">
        <f t="shared" si="33"/>
        <v>3.4713944148391684E-06</v>
      </c>
      <c r="AR51" s="74">
        <f t="shared" si="34"/>
        <v>0.03543705275026525</v>
      </c>
      <c r="AS51" s="74">
        <f t="shared" si="35"/>
        <v>3.4713944148391684E-06</v>
      </c>
      <c r="AU51" s="77">
        <f t="shared" si="36"/>
        <v>0</v>
      </c>
      <c r="AV51" s="77">
        <f t="shared" si="37"/>
        <v>1</v>
      </c>
      <c r="BC51" s="87"/>
      <c r="BD51" s="87"/>
      <c r="BE51" s="87"/>
      <c r="BF51" s="87"/>
      <c r="BG51" s="87"/>
      <c r="BH51" s="87"/>
    </row>
    <row r="52" spans="1:60" s="76" customFormat="1" ht="12.75">
      <c r="A52" s="76">
        <f t="shared" si="38"/>
        <v>7</v>
      </c>
      <c r="B52" s="76">
        <f t="shared" si="39"/>
        <v>8</v>
      </c>
      <c r="C52" s="76">
        <f t="shared" si="8"/>
        <v>7.5</v>
      </c>
      <c r="D52" s="83">
        <f t="shared" si="1"/>
        <v>20.000000000000004</v>
      </c>
      <c r="E52" s="83">
        <f t="shared" si="9"/>
        <v>47.123889750000004</v>
      </c>
      <c r="F52" s="83">
        <f t="shared" si="10"/>
        <v>942.4777950000002</v>
      </c>
      <c r="G52" s="83">
        <f t="shared" si="11"/>
        <v>1884.95559</v>
      </c>
      <c r="H52" s="83">
        <f t="shared" si="12"/>
        <v>2827.4333850000003</v>
      </c>
      <c r="I52" s="83"/>
      <c r="J52" s="83">
        <f>SUM($H$45:H52)</f>
        <v>13619.05594053938</v>
      </c>
      <c r="K52" s="83">
        <f t="shared" si="13"/>
        <v>116.70071096844003</v>
      </c>
      <c r="L52" s="83">
        <f>SUM($G$45:G52)</f>
        <v>8042.477184000001</v>
      </c>
      <c r="M52" s="83">
        <f t="shared" si="14"/>
        <v>5576.578756539378</v>
      </c>
      <c r="N52" s="84">
        <f t="shared" si="15"/>
        <v>0.02092693675877721</v>
      </c>
      <c r="O52" s="178">
        <f t="shared" si="16"/>
        <v>0.5462786221468977</v>
      </c>
      <c r="P52" s="178"/>
      <c r="Q52" s="161">
        <f t="shared" si="17"/>
        <v>0.5000000000000001</v>
      </c>
      <c r="R52" s="162">
        <f t="shared" si="18"/>
        <v>23.561944875000005</v>
      </c>
      <c r="S52" s="162">
        <f t="shared" si="19"/>
        <v>942.477795</v>
      </c>
      <c r="T52" s="163">
        <f t="shared" si="20"/>
        <v>0.09232461222804277</v>
      </c>
      <c r="U52" s="163">
        <f>SUM($T$45:T52)</f>
        <v>0.5462786221468897</v>
      </c>
      <c r="V52" s="85"/>
      <c r="W52" s="83">
        <f t="shared" si="21"/>
        <v>942.4777950000002</v>
      </c>
      <c r="X52" s="83">
        <f t="shared" si="22"/>
        <v>53.17361549678562</v>
      </c>
      <c r="Y52" s="73">
        <f t="shared" si="2"/>
        <v>10208.304939013122</v>
      </c>
      <c r="Z52" s="74">
        <f t="shared" si="3"/>
        <v>575.9419315560864</v>
      </c>
      <c r="AA52" s="79">
        <f t="shared" si="23"/>
        <v>3.014689600921743E-06</v>
      </c>
      <c r="AB52" s="79">
        <f t="shared" si="4"/>
        <v>0.030774870742680926</v>
      </c>
      <c r="AC52" s="79">
        <f t="shared" si="5"/>
        <v>3.014689600921743E-06</v>
      </c>
      <c r="AE52" s="83">
        <f t="shared" si="24"/>
        <v>942.4777950000004</v>
      </c>
      <c r="AF52" s="83">
        <f t="shared" si="6"/>
        <v>53.17361549678562</v>
      </c>
      <c r="AG52" s="76">
        <f t="shared" si="25"/>
        <v>10208.304939013124</v>
      </c>
      <c r="AH52" s="76">
        <f t="shared" si="26"/>
        <v>575.9419315560864</v>
      </c>
      <c r="AI52" s="79">
        <f t="shared" si="27"/>
        <v>3.014689600921743E-06</v>
      </c>
      <c r="AJ52" s="79">
        <f t="shared" si="28"/>
        <v>0.030774870742680933</v>
      </c>
      <c r="AK52" s="79">
        <f t="shared" si="29"/>
        <v>3.014689600921743E-06</v>
      </c>
      <c r="AM52" s="76">
        <f t="shared" si="30"/>
        <v>942.4777950000004</v>
      </c>
      <c r="AN52" s="76">
        <f t="shared" si="7"/>
        <v>53.17361549678562</v>
      </c>
      <c r="AO52" s="83">
        <f t="shared" si="31"/>
        <v>10208.304939013124</v>
      </c>
      <c r="AP52" s="83">
        <f t="shared" si="32"/>
        <v>575.9419315560864</v>
      </c>
      <c r="AQ52" s="74">
        <f t="shared" si="33"/>
        <v>3.014689600921743E-06</v>
      </c>
      <c r="AR52" s="74">
        <f t="shared" si="34"/>
        <v>0.030774870742680933</v>
      </c>
      <c r="AS52" s="74">
        <f t="shared" si="35"/>
        <v>3.014689600921743E-06</v>
      </c>
      <c r="AU52" s="77">
        <f t="shared" si="36"/>
        <v>0</v>
      </c>
      <c r="AV52" s="77">
        <f t="shared" si="37"/>
        <v>1</v>
      </c>
      <c r="BH52" s="87"/>
    </row>
    <row r="53" spans="1:50" s="76" customFormat="1" ht="12.75">
      <c r="A53" s="76">
        <f t="shared" si="38"/>
        <v>8</v>
      </c>
      <c r="B53" s="76">
        <f t="shared" si="39"/>
        <v>9</v>
      </c>
      <c r="C53" s="76">
        <f t="shared" si="8"/>
        <v>8.5</v>
      </c>
      <c r="D53" s="83">
        <f t="shared" si="1"/>
        <v>16.421154446006312</v>
      </c>
      <c r="E53" s="83">
        <f t="shared" si="9"/>
        <v>53.40707505</v>
      </c>
      <c r="F53" s="83">
        <f t="shared" si="10"/>
        <v>877.0058279055004</v>
      </c>
      <c r="G53" s="83">
        <f t="shared" si="11"/>
        <v>2136.283002</v>
      </c>
      <c r="H53" s="83">
        <f t="shared" si="12"/>
        <v>3013.2888299055003</v>
      </c>
      <c r="I53" s="83"/>
      <c r="J53" s="83">
        <f>SUM($H$45:H53)</f>
        <v>16632.34477044488</v>
      </c>
      <c r="K53" s="83">
        <f t="shared" si="13"/>
        <v>128.96644823536423</v>
      </c>
      <c r="L53" s="83">
        <f>SUM($G$45:G53)</f>
        <v>10178.760186000001</v>
      </c>
      <c r="M53" s="83">
        <f t="shared" si="14"/>
        <v>6453.5845844448795</v>
      </c>
      <c r="N53" s="84">
        <f t="shared" si="15"/>
        <v>0.019983692248523862</v>
      </c>
      <c r="O53" s="178">
        <f t="shared" si="16"/>
        <v>0.6321896360855446</v>
      </c>
      <c r="P53" s="178"/>
      <c r="Q53" s="161">
        <f t="shared" si="17"/>
        <v>0.41052886115015785</v>
      </c>
      <c r="R53" s="162">
        <f t="shared" si="18"/>
        <v>21.92514569763751</v>
      </c>
      <c r="S53" s="162">
        <f t="shared" si="19"/>
        <v>877.0058279055003</v>
      </c>
      <c r="T53" s="163">
        <f t="shared" si="20"/>
        <v>0.08591101393864554</v>
      </c>
      <c r="U53" s="163">
        <f>SUM($T$45:T53)</f>
        <v>0.6321896360855352</v>
      </c>
      <c r="V53" s="85"/>
      <c r="W53" s="83">
        <f t="shared" si="21"/>
        <v>877.0058279055004</v>
      </c>
      <c r="X53" s="83">
        <f t="shared" si="22"/>
        <v>54.893431573417786</v>
      </c>
      <c r="Y53" s="73">
        <f t="shared" si="2"/>
        <v>10208.30493901312</v>
      </c>
      <c r="Z53" s="74">
        <f t="shared" si="3"/>
        <v>638.9568584607864</v>
      </c>
      <c r="AA53" s="79">
        <f t="shared" si="23"/>
        <v>2.4493842882620758E-06</v>
      </c>
      <c r="AB53" s="79">
        <f t="shared" si="4"/>
        <v>0.025004061727406882</v>
      </c>
      <c r="AC53" s="79">
        <f t="shared" si="5"/>
        <v>2.4493842882620754E-06</v>
      </c>
      <c r="AE53" s="83">
        <f t="shared" si="24"/>
        <v>877.0058279055004</v>
      </c>
      <c r="AF53" s="83">
        <f t="shared" si="6"/>
        <v>54.893431573417786</v>
      </c>
      <c r="AG53" s="76">
        <f t="shared" si="25"/>
        <v>10208.30493901312</v>
      </c>
      <c r="AH53" s="76">
        <f t="shared" si="26"/>
        <v>638.9568584607864</v>
      </c>
      <c r="AI53" s="79">
        <f t="shared" si="27"/>
        <v>2.4493842882620758E-06</v>
      </c>
      <c r="AJ53" s="79">
        <f t="shared" si="28"/>
        <v>0.025004061727406882</v>
      </c>
      <c r="AK53" s="79">
        <f t="shared" si="29"/>
        <v>2.4493842882620754E-06</v>
      </c>
      <c r="AM53" s="76">
        <f t="shared" si="30"/>
        <v>877.0058279055004</v>
      </c>
      <c r="AN53" s="76">
        <f t="shared" si="7"/>
        <v>54.893431573417786</v>
      </c>
      <c r="AO53" s="83">
        <f t="shared" si="31"/>
        <v>10208.30493901312</v>
      </c>
      <c r="AP53" s="83">
        <f t="shared" si="32"/>
        <v>638.9568584607864</v>
      </c>
      <c r="AQ53" s="74">
        <f t="shared" si="33"/>
        <v>2.4493842882620758E-06</v>
      </c>
      <c r="AR53" s="74">
        <f t="shared" si="34"/>
        <v>0.025004061727406882</v>
      </c>
      <c r="AS53" s="74">
        <f t="shared" si="35"/>
        <v>2.4493842882620754E-06</v>
      </c>
      <c r="AU53" s="77">
        <f t="shared" si="36"/>
        <v>0</v>
      </c>
      <c r="AV53" s="77">
        <f t="shared" si="37"/>
        <v>1</v>
      </c>
      <c r="AW53" s="75"/>
      <c r="AX53" s="75"/>
    </row>
    <row r="54" spans="1:50" s="76" customFormat="1" ht="12.75">
      <c r="A54" s="76">
        <f t="shared" si="38"/>
        <v>9</v>
      </c>
      <c r="B54" s="76">
        <f t="shared" si="39"/>
        <v>10</v>
      </c>
      <c r="C54" s="76">
        <f t="shared" si="8"/>
        <v>9.5</v>
      </c>
      <c r="D54" s="83">
        <f t="shared" si="1"/>
        <v>13.154492181942556</v>
      </c>
      <c r="E54" s="83">
        <f t="shared" si="9"/>
        <v>59.69026035</v>
      </c>
      <c r="F54" s="83">
        <f t="shared" si="10"/>
        <v>785.1950631121908</v>
      </c>
      <c r="G54" s="83">
        <f t="shared" si="11"/>
        <v>2387.610414</v>
      </c>
      <c r="H54" s="83">
        <f t="shared" si="12"/>
        <v>3172.805477112191</v>
      </c>
      <c r="I54" s="83"/>
      <c r="J54" s="83">
        <f>SUM($H$45:H54)</f>
        <v>19805.15024755707</v>
      </c>
      <c r="K54" s="83">
        <f t="shared" si="13"/>
        <v>140.7307722126084</v>
      </c>
      <c r="L54" s="83">
        <f>SUM($G$45:G54)</f>
        <v>12566.370600000002</v>
      </c>
      <c r="M54" s="83">
        <f t="shared" si="14"/>
        <v>7238.7796475570685</v>
      </c>
      <c r="N54" s="84">
        <f t="shared" si="15"/>
        <v>0.01944122891765354</v>
      </c>
      <c r="O54" s="178">
        <f t="shared" si="16"/>
        <v>0.7091069174366744</v>
      </c>
      <c r="P54" s="178"/>
      <c r="Q54" s="161">
        <f t="shared" si="17"/>
        <v>0.3288623045485639</v>
      </c>
      <c r="R54" s="162">
        <f t="shared" si="18"/>
        <v>19.62987657780477</v>
      </c>
      <c r="S54" s="162">
        <f t="shared" si="19"/>
        <v>785.1950631121906</v>
      </c>
      <c r="T54" s="163">
        <f t="shared" si="20"/>
        <v>0.07691728135112887</v>
      </c>
      <c r="U54" s="163">
        <f>SUM($T$45:T54)</f>
        <v>0.7091069174366641</v>
      </c>
      <c r="V54" s="85"/>
      <c r="W54" s="83">
        <f t="shared" si="21"/>
        <v>785.1950631121908</v>
      </c>
      <c r="X54" s="83">
        <f t="shared" si="22"/>
        <v>56.32766174014497</v>
      </c>
      <c r="Y54" s="73">
        <f t="shared" si="2"/>
        <v>10208.304939013124</v>
      </c>
      <c r="Z54" s="74">
        <f t="shared" si="3"/>
        <v>732.3147770006082</v>
      </c>
      <c r="AA54" s="79">
        <f t="shared" si="23"/>
        <v>1.8646803950406553E-06</v>
      </c>
      <c r="AB54" s="79">
        <f t="shared" si="4"/>
        <v>0.019035226086374465</v>
      </c>
      <c r="AC54" s="79">
        <f t="shared" si="5"/>
        <v>1.8646803950406553E-06</v>
      </c>
      <c r="AE54" s="83">
        <f t="shared" si="24"/>
        <v>785.1950631121908</v>
      </c>
      <c r="AF54" s="83">
        <f t="shared" si="6"/>
        <v>56.32766174014497</v>
      </c>
      <c r="AG54" s="76">
        <f t="shared" si="25"/>
        <v>10208.304939013124</v>
      </c>
      <c r="AH54" s="76">
        <f t="shared" si="26"/>
        <v>732.3147770006082</v>
      </c>
      <c r="AI54" s="79">
        <f t="shared" si="27"/>
        <v>1.8646803950406553E-06</v>
      </c>
      <c r="AJ54" s="79">
        <f t="shared" si="28"/>
        <v>0.019035226086374465</v>
      </c>
      <c r="AK54" s="79">
        <f t="shared" si="29"/>
        <v>1.8646803950406553E-06</v>
      </c>
      <c r="AM54" s="76">
        <f t="shared" si="30"/>
        <v>785.1950631121908</v>
      </c>
      <c r="AN54" s="76">
        <f t="shared" si="7"/>
        <v>56.32766174014497</v>
      </c>
      <c r="AO54" s="83">
        <f t="shared" si="31"/>
        <v>10208.304939013124</v>
      </c>
      <c r="AP54" s="83">
        <f t="shared" si="32"/>
        <v>732.3147770006082</v>
      </c>
      <c r="AQ54" s="74">
        <f t="shared" si="33"/>
        <v>1.8646803950406553E-06</v>
      </c>
      <c r="AR54" s="74">
        <f t="shared" si="34"/>
        <v>0.019035226086374465</v>
      </c>
      <c r="AS54" s="74">
        <f t="shared" si="35"/>
        <v>1.8646803950406553E-06</v>
      </c>
      <c r="AU54" s="77">
        <f t="shared" si="36"/>
        <v>0</v>
      </c>
      <c r="AV54" s="77">
        <f t="shared" si="37"/>
        <v>1</v>
      </c>
      <c r="AW54" s="75"/>
      <c r="AX54" s="75"/>
    </row>
    <row r="55" spans="1:50" ht="12.75">
      <c r="A55">
        <f t="shared" si="38"/>
        <v>10</v>
      </c>
      <c r="B55">
        <f t="shared" si="39"/>
        <v>11</v>
      </c>
      <c r="C55">
        <f t="shared" si="8"/>
        <v>10.5</v>
      </c>
      <c r="D55" s="1">
        <f t="shared" si="1"/>
        <v>10.281138266560667</v>
      </c>
      <c r="E55" s="1">
        <f t="shared" si="9"/>
        <v>65.97344565</v>
      </c>
      <c r="F55" s="1">
        <f t="shared" si="10"/>
        <v>678.2821166490754</v>
      </c>
      <c r="G55" s="1">
        <f t="shared" si="11"/>
        <v>2638.9378260000003</v>
      </c>
      <c r="H55" s="1">
        <f t="shared" si="12"/>
        <v>3317.2199426490756</v>
      </c>
      <c r="I55" s="1"/>
      <c r="J55" s="1">
        <f>SUM($H$45:H55)</f>
        <v>23122.370190206148</v>
      </c>
      <c r="K55" s="1">
        <f t="shared" si="13"/>
        <v>152.06041625027254</v>
      </c>
      <c r="L55" s="1">
        <f>SUM($G$45:G55)</f>
        <v>15205.308426000003</v>
      </c>
      <c r="M55" s="1">
        <f t="shared" si="14"/>
        <v>7917.061764206144</v>
      </c>
      <c r="N55" s="23">
        <f t="shared" si="15"/>
        <v>0.019206672977815257</v>
      </c>
      <c r="O55" s="179">
        <f t="shared" si="16"/>
        <v>0.7755510646972927</v>
      </c>
      <c r="P55" s="179"/>
      <c r="Q55" s="164">
        <f t="shared" si="17"/>
        <v>0.2570284566640167</v>
      </c>
      <c r="R55" s="165">
        <f t="shared" si="18"/>
        <v>16.957052916226885</v>
      </c>
      <c r="S55" s="165">
        <f t="shared" si="19"/>
        <v>678.2821166490753</v>
      </c>
      <c r="T55" s="155">
        <f t="shared" si="20"/>
        <v>0.06644414726061737</v>
      </c>
      <c r="U55" s="155">
        <f>SUM($T$45:T55)</f>
        <v>0.7755510646972814</v>
      </c>
      <c r="W55" s="1">
        <f t="shared" si="21"/>
        <v>678.2821166490754</v>
      </c>
      <c r="X55" s="1">
        <f t="shared" si="22"/>
        <v>57.595311811371204</v>
      </c>
      <c r="Y55" s="8">
        <f t="shared" si="2"/>
        <v>10208.30493901312</v>
      </c>
      <c r="Z55" s="9">
        <f t="shared" si="3"/>
        <v>866.822951093978</v>
      </c>
      <c r="AA55" s="11">
        <f t="shared" si="23"/>
        <v>1.3308809127877737E-06</v>
      </c>
      <c r="AB55" s="11">
        <f t="shared" si="4"/>
        <v>0.013586038195249719</v>
      </c>
      <c r="AC55" s="11">
        <f t="shared" si="5"/>
        <v>1.3308809127877737E-06</v>
      </c>
      <c r="AE55" s="1">
        <f t="shared" si="24"/>
        <v>678.2821166490754</v>
      </c>
      <c r="AF55" s="1">
        <f t="shared" si="6"/>
        <v>57.595311811371204</v>
      </c>
      <c r="AG55">
        <f t="shared" si="25"/>
        <v>10208.30493901312</v>
      </c>
      <c r="AH55">
        <f t="shared" si="26"/>
        <v>866.822951093978</v>
      </c>
      <c r="AI55" s="11">
        <f t="shared" si="27"/>
        <v>1.3308809127877737E-06</v>
      </c>
      <c r="AJ55" s="11">
        <f t="shared" si="28"/>
        <v>0.013586038195249719</v>
      </c>
      <c r="AK55" s="11">
        <f t="shared" si="29"/>
        <v>1.3308809127877737E-06</v>
      </c>
      <c r="AM55">
        <f t="shared" si="30"/>
        <v>678.2821166490754</v>
      </c>
      <c r="AN55">
        <f t="shared" si="7"/>
        <v>57.595311811371204</v>
      </c>
      <c r="AO55" s="1">
        <f t="shared" si="31"/>
        <v>10208.30493901312</v>
      </c>
      <c r="AP55" s="1">
        <f t="shared" si="32"/>
        <v>866.822951093978</v>
      </c>
      <c r="AQ55" s="9">
        <f t="shared" si="33"/>
        <v>1.3308809127877737E-06</v>
      </c>
      <c r="AR55" s="9">
        <f t="shared" si="34"/>
        <v>0.013586038195249719</v>
      </c>
      <c r="AS55" s="9">
        <f t="shared" si="35"/>
        <v>1.3308809127877737E-06</v>
      </c>
      <c r="AU55" s="40">
        <f t="shared" si="36"/>
        <v>0</v>
      </c>
      <c r="AV55" s="40">
        <f t="shared" si="37"/>
        <v>1</v>
      </c>
      <c r="AW55" s="31"/>
      <c r="AX55" s="31"/>
    </row>
    <row r="56" spans="1:48" ht="12.75">
      <c r="A56">
        <f t="shared" si="38"/>
        <v>11</v>
      </c>
      <c r="B56">
        <f t="shared" si="39"/>
        <v>12</v>
      </c>
      <c r="C56">
        <f t="shared" si="8"/>
        <v>11.5</v>
      </c>
      <c r="D56" s="1">
        <f t="shared" si="1"/>
        <v>7.839800724642668</v>
      </c>
      <c r="E56" s="1">
        <f t="shared" si="9"/>
        <v>72.25663095</v>
      </c>
      <c r="F56" s="1">
        <f t="shared" si="10"/>
        <v>566.4775876820479</v>
      </c>
      <c r="G56" s="1">
        <f t="shared" si="11"/>
        <v>2890.265238</v>
      </c>
      <c r="H56" s="1">
        <f t="shared" si="12"/>
        <v>3456.7428256820476</v>
      </c>
      <c r="I56" s="1"/>
      <c r="J56" s="1">
        <f>SUM($H$45:H56)</f>
        <v>26579.113015888193</v>
      </c>
      <c r="K56" s="1">
        <f t="shared" si="13"/>
        <v>163.03101856974394</v>
      </c>
      <c r="L56" s="1">
        <f>SUM($G$45:G56)</f>
        <v>18095.573664000003</v>
      </c>
      <c r="M56" s="1">
        <f t="shared" si="14"/>
        <v>8483.53935188819</v>
      </c>
      <c r="N56" s="23">
        <f t="shared" si="15"/>
        <v>0.019217335101234363</v>
      </c>
      <c r="O56" s="179">
        <f t="shared" si="16"/>
        <v>0.8310429011056218</v>
      </c>
      <c r="P56" s="179"/>
      <c r="Q56" s="164">
        <f t="shared" si="17"/>
        <v>0.1959950181160667</v>
      </c>
      <c r="R56" s="165">
        <f t="shared" si="18"/>
        <v>14.161939692051197</v>
      </c>
      <c r="S56" s="165">
        <f t="shared" si="19"/>
        <v>566.4775876820478</v>
      </c>
      <c r="T56" s="155">
        <f t="shared" si="20"/>
        <v>0.05549183640832849</v>
      </c>
      <c r="U56" s="155">
        <f>SUM($T$45:T56)</f>
        <v>0.8310429011056099</v>
      </c>
      <c r="W56" s="1">
        <f t="shared" si="21"/>
        <v>566.4775876820479</v>
      </c>
      <c r="X56" s="1">
        <f t="shared" si="22"/>
        <v>58.794071348070865</v>
      </c>
      <c r="Y56" s="8">
        <f t="shared" si="2"/>
        <v>10208.304939013122</v>
      </c>
      <c r="Z56" s="9">
        <f t="shared" si="3"/>
        <v>1059.5084818502557</v>
      </c>
      <c r="AA56" s="11">
        <f t="shared" si="23"/>
        <v>8.908223906882943E-07</v>
      </c>
      <c r="AB56" s="11">
        <f t="shared" si="4"/>
        <v>0.009093786610646791</v>
      </c>
      <c r="AC56" s="11">
        <f t="shared" si="5"/>
        <v>8.908223906882944E-07</v>
      </c>
      <c r="AE56" s="1">
        <f t="shared" si="24"/>
        <v>566.4775876820479</v>
      </c>
      <c r="AF56" s="1">
        <f t="shared" si="6"/>
        <v>58.794071348070865</v>
      </c>
      <c r="AG56">
        <f t="shared" si="25"/>
        <v>10208.304939013122</v>
      </c>
      <c r="AH56">
        <f t="shared" si="26"/>
        <v>1059.5084818502557</v>
      </c>
      <c r="AI56" s="11">
        <f t="shared" si="27"/>
        <v>8.908223906882943E-07</v>
      </c>
      <c r="AJ56" s="11">
        <f t="shared" si="28"/>
        <v>0.009093786610646791</v>
      </c>
      <c r="AK56" s="11">
        <f t="shared" si="29"/>
        <v>8.908223906882944E-07</v>
      </c>
      <c r="AM56">
        <f t="shared" si="30"/>
        <v>566.4775876820479</v>
      </c>
      <c r="AN56">
        <f t="shared" si="7"/>
        <v>58.794071348070865</v>
      </c>
      <c r="AO56" s="1">
        <f t="shared" si="31"/>
        <v>10208.304939013122</v>
      </c>
      <c r="AP56" s="1">
        <f t="shared" si="32"/>
        <v>1059.5084818502557</v>
      </c>
      <c r="AQ56" s="9">
        <f t="shared" si="33"/>
        <v>8.908223906882943E-07</v>
      </c>
      <c r="AR56" s="9">
        <f t="shared" si="34"/>
        <v>0.009093786610646791</v>
      </c>
      <c r="AS56" s="9">
        <f t="shared" si="35"/>
        <v>8.908223906882944E-07</v>
      </c>
      <c r="AU56" s="40">
        <f t="shared" si="36"/>
        <v>0</v>
      </c>
      <c r="AV56" s="40">
        <f t="shared" si="37"/>
        <v>1</v>
      </c>
    </row>
    <row r="57" spans="1:48" ht="12.75">
      <c r="A57">
        <f t="shared" si="38"/>
        <v>12</v>
      </c>
      <c r="B57">
        <f t="shared" si="39"/>
        <v>13</v>
      </c>
      <c r="C57">
        <f t="shared" si="8"/>
        <v>12.5</v>
      </c>
      <c r="D57" s="1">
        <f t="shared" si="1"/>
        <v>5.832645197880584</v>
      </c>
      <c r="E57" s="1">
        <f t="shared" si="9"/>
        <v>78.53981625</v>
      </c>
      <c r="F57" s="1">
        <f t="shared" si="10"/>
        <v>458.094882092986</v>
      </c>
      <c r="G57" s="1">
        <f t="shared" si="11"/>
        <v>3141.59265</v>
      </c>
      <c r="H57" s="1">
        <f t="shared" si="12"/>
        <v>3599.687532092986</v>
      </c>
      <c r="I57" s="1"/>
      <c r="J57" s="1">
        <f>SUM($H$45:H57)</f>
        <v>30178.80054798118</v>
      </c>
      <c r="K57" s="1">
        <f t="shared" si="13"/>
        <v>173.72046669284876</v>
      </c>
      <c r="L57" s="1">
        <f>SUM($G$45:G57)</f>
        <v>21237.166314000002</v>
      </c>
      <c r="M57" s="1">
        <f t="shared" si="14"/>
        <v>8941.634233981178</v>
      </c>
      <c r="N57" s="23">
        <f t="shared" si="15"/>
        <v>0.01942826804888231</v>
      </c>
      <c r="O57" s="179">
        <f t="shared" si="16"/>
        <v>0.875917626618796</v>
      </c>
      <c r="P57" s="179"/>
      <c r="Q57" s="164">
        <f t="shared" si="17"/>
        <v>0.1458161299470146</v>
      </c>
      <c r="R57" s="165">
        <f t="shared" si="18"/>
        <v>11.452372052324648</v>
      </c>
      <c r="S57" s="165">
        <f t="shared" si="19"/>
        <v>458.09488209298587</v>
      </c>
      <c r="T57" s="155">
        <f t="shared" si="20"/>
        <v>0.044874725513173376</v>
      </c>
      <c r="U57" s="155">
        <f>SUM($T$45:T57)</f>
        <v>0.8759176266187833</v>
      </c>
      <c r="W57" s="1">
        <f t="shared" si="21"/>
        <v>458.094882092986</v>
      </c>
      <c r="X57" s="1">
        <f t="shared" si="22"/>
        <v>59.997396044270005</v>
      </c>
      <c r="Y57" s="8">
        <f t="shared" si="2"/>
        <v>10208.304939013124</v>
      </c>
      <c r="Z57" s="9">
        <f t="shared" si="3"/>
        <v>1336.9975049018904</v>
      </c>
      <c r="AA57" s="11">
        <f t="shared" si="23"/>
        <v>5.594210530578451E-07</v>
      </c>
      <c r="AB57" s="11">
        <f t="shared" si="4"/>
        <v>0.005710740698918322</v>
      </c>
      <c r="AC57" s="11">
        <f t="shared" si="5"/>
        <v>5.594210530578452E-07</v>
      </c>
      <c r="AE57" s="1">
        <f t="shared" si="24"/>
        <v>458.094882092986</v>
      </c>
      <c r="AF57" s="1">
        <f t="shared" si="6"/>
        <v>59.997396044270005</v>
      </c>
      <c r="AG57">
        <f t="shared" si="25"/>
        <v>10208.304939013124</v>
      </c>
      <c r="AH57">
        <f t="shared" si="26"/>
        <v>1336.9975049018904</v>
      </c>
      <c r="AI57" s="11">
        <f t="shared" si="27"/>
        <v>5.594210530578451E-07</v>
      </c>
      <c r="AJ57" s="11">
        <f t="shared" si="28"/>
        <v>0.005710740698918322</v>
      </c>
      <c r="AK57" s="11">
        <f t="shared" si="29"/>
        <v>5.594210530578452E-07</v>
      </c>
      <c r="AM57">
        <f t="shared" si="30"/>
        <v>458.094882092986</v>
      </c>
      <c r="AN57">
        <f t="shared" si="7"/>
        <v>59.997396044270005</v>
      </c>
      <c r="AO57" s="1">
        <f t="shared" si="31"/>
        <v>10208.304939013124</v>
      </c>
      <c r="AP57" s="1">
        <f t="shared" si="32"/>
        <v>1336.9975049018904</v>
      </c>
      <c r="AQ57" s="9">
        <f t="shared" si="33"/>
        <v>5.594210530578451E-07</v>
      </c>
      <c r="AR57" s="9">
        <f t="shared" si="34"/>
        <v>0.005710740698918322</v>
      </c>
      <c r="AS57" s="9">
        <f t="shared" si="35"/>
        <v>5.594210530578452E-07</v>
      </c>
      <c r="AU57" s="40">
        <f t="shared" si="36"/>
        <v>0</v>
      </c>
      <c r="AV57" s="40">
        <f t="shared" si="37"/>
        <v>1</v>
      </c>
    </row>
    <row r="58" spans="1:48" ht="12.75">
      <c r="A58">
        <f t="shared" si="38"/>
        <v>13</v>
      </c>
      <c r="B58">
        <f t="shared" si="39"/>
        <v>14</v>
      </c>
      <c r="C58">
        <f t="shared" si="8"/>
        <v>13.5</v>
      </c>
      <c r="D58" s="1">
        <f t="shared" si="1"/>
        <v>4.233726561812637</v>
      </c>
      <c r="E58" s="1">
        <f t="shared" si="9"/>
        <v>84.82300155</v>
      </c>
      <c r="F58" s="1">
        <f t="shared" si="10"/>
        <v>359.1173947149095</v>
      </c>
      <c r="G58" s="1">
        <f t="shared" si="11"/>
        <v>3392.920062</v>
      </c>
      <c r="H58" s="1">
        <f t="shared" si="12"/>
        <v>3752.0374567149097</v>
      </c>
      <c r="I58" s="1"/>
      <c r="J58" s="1">
        <f>SUM($H$45:H58)</f>
        <v>33930.83800469609</v>
      </c>
      <c r="K58" s="1">
        <f t="shared" si="13"/>
        <v>184.20325188415129</v>
      </c>
      <c r="L58" s="1">
        <f>SUM($G$45:G58)</f>
        <v>24630.086376000003</v>
      </c>
      <c r="M58" s="1">
        <f t="shared" si="14"/>
        <v>9300.751628696085</v>
      </c>
      <c r="N58" s="23">
        <f t="shared" si="15"/>
        <v>0.019805200615810398</v>
      </c>
      <c r="O58" s="179">
        <f t="shared" si="16"/>
        <v>0.9110965712976988</v>
      </c>
      <c r="P58" s="179"/>
      <c r="Q58" s="164">
        <f t="shared" si="17"/>
        <v>0.10584316404531594</v>
      </c>
      <c r="R58" s="165">
        <f t="shared" si="18"/>
        <v>8.977934867872738</v>
      </c>
      <c r="S58" s="165">
        <f t="shared" si="19"/>
        <v>359.11739471490944</v>
      </c>
      <c r="T58" s="155">
        <f t="shared" si="20"/>
        <v>0.03517894467890247</v>
      </c>
      <c r="U58" s="155">
        <f>SUM($T$45:T58)</f>
        <v>0.9110965712976857</v>
      </c>
      <c r="W58" s="1">
        <f t="shared" si="21"/>
        <v>359.1173947149095</v>
      </c>
      <c r="X58" s="1">
        <f t="shared" si="22"/>
        <v>61.25387707496489</v>
      </c>
      <c r="Y58" s="8">
        <f t="shared" si="2"/>
        <v>10208.304939013122</v>
      </c>
      <c r="Z58" s="9">
        <f t="shared" si="3"/>
        <v>1741.208488033471</v>
      </c>
      <c r="AA58" s="11">
        <f t="shared" si="23"/>
        <v>3.2983629907704137E-07</v>
      </c>
      <c r="AB58" s="11">
        <f t="shared" si="4"/>
        <v>0.0033670695209339708</v>
      </c>
      <c r="AC58" s="11">
        <f t="shared" si="5"/>
        <v>3.298362990770414E-07</v>
      </c>
      <c r="AE58" s="1">
        <f t="shared" si="24"/>
        <v>359.1173947149095</v>
      </c>
      <c r="AF58" s="1">
        <f t="shared" si="6"/>
        <v>61.25387707496489</v>
      </c>
      <c r="AG58">
        <f t="shared" si="25"/>
        <v>10208.304939013122</v>
      </c>
      <c r="AH58">
        <f t="shared" si="26"/>
        <v>1741.208488033471</v>
      </c>
      <c r="AI58" s="11">
        <f t="shared" si="27"/>
        <v>3.2983629907704137E-07</v>
      </c>
      <c r="AJ58" s="11">
        <f t="shared" si="28"/>
        <v>0.0033670695209339708</v>
      </c>
      <c r="AK58" s="11">
        <f t="shared" si="29"/>
        <v>3.298362990770414E-07</v>
      </c>
      <c r="AM58">
        <f t="shared" si="30"/>
        <v>359.1173947149095</v>
      </c>
      <c r="AN58">
        <f t="shared" si="7"/>
        <v>61.25387707496489</v>
      </c>
      <c r="AO58" s="1">
        <f t="shared" si="31"/>
        <v>10208.304939013122</v>
      </c>
      <c r="AP58" s="1">
        <f t="shared" si="32"/>
        <v>1741.208488033471</v>
      </c>
      <c r="AQ58" s="9">
        <f t="shared" si="33"/>
        <v>3.2983629907704137E-07</v>
      </c>
      <c r="AR58" s="9">
        <f t="shared" si="34"/>
        <v>0.0033670695209339708</v>
      </c>
      <c r="AS58" s="9">
        <f t="shared" si="35"/>
        <v>3.298362990770414E-07</v>
      </c>
      <c r="AU58" s="40">
        <f t="shared" si="36"/>
        <v>0</v>
      </c>
      <c r="AV58" s="40">
        <f t="shared" si="37"/>
        <v>1</v>
      </c>
    </row>
    <row r="59" spans="1:48" ht="12.75">
      <c r="A59">
        <f t="shared" si="38"/>
        <v>14</v>
      </c>
      <c r="B59">
        <f t="shared" si="39"/>
        <v>15</v>
      </c>
      <c r="C59">
        <f t="shared" si="8"/>
        <v>14.5</v>
      </c>
      <c r="D59" s="1">
        <f t="shared" si="1"/>
        <v>2.998311586960069</v>
      </c>
      <c r="E59" s="1">
        <f t="shared" si="9"/>
        <v>91.10618685</v>
      </c>
      <c r="F59" s="1">
        <f t="shared" si="10"/>
        <v>273.1647356761041</v>
      </c>
      <c r="G59" s="1">
        <f t="shared" si="11"/>
        <v>3644.247474</v>
      </c>
      <c r="H59" s="1">
        <f t="shared" si="12"/>
        <v>3917.412209676104</v>
      </c>
      <c r="I59" s="1"/>
      <c r="J59" s="1">
        <f>SUM($H$45:H59)</f>
        <v>37848.250214372194</v>
      </c>
      <c r="K59" s="1">
        <f t="shared" si="13"/>
        <v>194.5462675416113</v>
      </c>
      <c r="L59" s="1">
        <f>SUM($G$45:G59)</f>
        <v>28274.333850000003</v>
      </c>
      <c r="M59" s="1">
        <f t="shared" si="14"/>
        <v>9573.916364372191</v>
      </c>
      <c r="N59" s="23">
        <f t="shared" si="15"/>
        <v>0.020320447780971255</v>
      </c>
      <c r="O59" s="179">
        <f t="shared" si="16"/>
        <v>0.9378556402428432</v>
      </c>
      <c r="P59" s="179"/>
      <c r="Q59" s="164">
        <f t="shared" si="17"/>
        <v>0.07495778967400173</v>
      </c>
      <c r="R59" s="165">
        <f t="shared" si="18"/>
        <v>6.829118391902602</v>
      </c>
      <c r="S59" s="165">
        <f t="shared" si="19"/>
        <v>273.16473567610404</v>
      </c>
      <c r="T59" s="155">
        <f t="shared" si="20"/>
        <v>0.0267590689451438</v>
      </c>
      <c r="U59" s="155">
        <f>SUM($T$45:T59)</f>
        <v>0.9378556402428295</v>
      </c>
      <c r="W59" s="1">
        <f t="shared" si="21"/>
        <v>273.1647356761041</v>
      </c>
      <c r="X59" s="1">
        <f t="shared" si="22"/>
        <v>62.58923397578935</v>
      </c>
      <c r="Y59" s="8">
        <f t="shared" si="2"/>
        <v>10208.304939013122</v>
      </c>
      <c r="Z59" s="9">
        <f t="shared" si="3"/>
        <v>2338.9914688025033</v>
      </c>
      <c r="AA59" s="11">
        <f t="shared" si="23"/>
        <v>1.8278591388526943E-07</v>
      </c>
      <c r="AB59" s="11">
        <f t="shared" si="4"/>
        <v>0.001865934347497023</v>
      </c>
      <c r="AC59" s="11">
        <f t="shared" si="5"/>
        <v>1.8278591388526943E-07</v>
      </c>
      <c r="AE59" s="1">
        <f t="shared" si="24"/>
        <v>273.1647356761041</v>
      </c>
      <c r="AF59" s="1">
        <f t="shared" si="6"/>
        <v>62.58923397578935</v>
      </c>
      <c r="AG59">
        <f t="shared" si="25"/>
        <v>10208.304939013122</v>
      </c>
      <c r="AH59">
        <f t="shared" si="26"/>
        <v>2338.9914688025033</v>
      </c>
      <c r="AI59" s="11">
        <f t="shared" si="27"/>
        <v>1.8278591388526943E-07</v>
      </c>
      <c r="AJ59" s="11">
        <f t="shared" si="28"/>
        <v>0.001865934347497023</v>
      </c>
      <c r="AK59" s="11">
        <f t="shared" si="29"/>
        <v>1.8278591388526943E-07</v>
      </c>
      <c r="AM59">
        <f t="shared" si="30"/>
        <v>273.1647356761041</v>
      </c>
      <c r="AN59">
        <f t="shared" si="7"/>
        <v>62.58923397578935</v>
      </c>
      <c r="AO59" s="1">
        <f t="shared" si="31"/>
        <v>10208.304939013122</v>
      </c>
      <c r="AP59" s="1">
        <f t="shared" si="32"/>
        <v>2338.9914688025033</v>
      </c>
      <c r="AQ59" s="9">
        <f t="shared" si="33"/>
        <v>1.8278591388526943E-07</v>
      </c>
      <c r="AR59" s="9">
        <f t="shared" si="34"/>
        <v>0.001865934347497023</v>
      </c>
      <c r="AS59" s="9">
        <f t="shared" si="35"/>
        <v>1.8278591388526943E-07</v>
      </c>
      <c r="AU59" s="40">
        <f t="shared" si="36"/>
        <v>0</v>
      </c>
      <c r="AV59" s="40">
        <f t="shared" si="37"/>
        <v>1</v>
      </c>
    </row>
    <row r="60" spans="1:48" ht="12.75">
      <c r="A60">
        <f t="shared" si="38"/>
        <v>15</v>
      </c>
      <c r="B60">
        <f t="shared" si="39"/>
        <v>16</v>
      </c>
      <c r="C60">
        <f t="shared" si="8"/>
        <v>15.5</v>
      </c>
      <c r="D60" s="1">
        <f t="shared" si="1"/>
        <v>2.0717027000883714</v>
      </c>
      <c r="E60" s="1">
        <f t="shared" si="9"/>
        <v>97.38937215</v>
      </c>
      <c r="F60" s="1">
        <f t="shared" si="10"/>
        <v>201.76182524306626</v>
      </c>
      <c r="G60" s="1">
        <f t="shared" si="11"/>
        <v>3895.574886</v>
      </c>
      <c r="H60" s="1">
        <f t="shared" si="12"/>
        <v>4097.336711243066</v>
      </c>
      <c r="I60" s="1"/>
      <c r="J60" s="1">
        <f>SUM($H$45:H60)</f>
        <v>41945.58692561526</v>
      </c>
      <c r="K60" s="1">
        <f t="shared" si="13"/>
        <v>204.80621798572244</v>
      </c>
      <c r="L60" s="1">
        <f>SUM($G$45:G60)</f>
        <v>32169.908736</v>
      </c>
      <c r="M60" s="1">
        <f t="shared" si="14"/>
        <v>9775.678189615257</v>
      </c>
      <c r="N60" s="23">
        <f t="shared" si="15"/>
        <v>0.0209505892085614</v>
      </c>
      <c r="O60" s="179">
        <f t="shared" si="16"/>
        <v>0.957620118914713</v>
      </c>
      <c r="P60" s="179"/>
      <c r="Q60" s="164">
        <f t="shared" si="17"/>
        <v>0.051792567502209286</v>
      </c>
      <c r="R60" s="165">
        <f t="shared" si="18"/>
        <v>5.044045631076656</v>
      </c>
      <c r="S60" s="165">
        <f t="shared" si="19"/>
        <v>201.76182524306623</v>
      </c>
      <c r="T60" s="155">
        <f t="shared" si="20"/>
        <v>0.01976447867186963</v>
      </c>
      <c r="U60" s="155">
        <f>SUM($T$45:T60)</f>
        <v>0.9576201189146991</v>
      </c>
      <c r="W60" s="1">
        <f t="shared" si="21"/>
        <v>201.76182524306626</v>
      </c>
      <c r="X60" s="1">
        <f t="shared" si="22"/>
        <v>64.01044220471427</v>
      </c>
      <c r="Y60" s="8">
        <f t="shared" si="2"/>
        <v>10208.304939013122</v>
      </c>
      <c r="Z60" s="9">
        <f t="shared" si="3"/>
        <v>3238.6607948237456</v>
      </c>
      <c r="AA60" s="11">
        <f t="shared" si="23"/>
        <v>9.533866623626284E-08</v>
      </c>
      <c r="AB60" s="11">
        <f t="shared" si="4"/>
        <v>0.0009732461774185655</v>
      </c>
      <c r="AC60" s="11">
        <f t="shared" si="5"/>
        <v>9.533866623626283E-08</v>
      </c>
      <c r="AE60" s="1">
        <f t="shared" si="24"/>
        <v>201.76182524306626</v>
      </c>
      <c r="AF60" s="1">
        <f t="shared" si="6"/>
        <v>64.01044220471427</v>
      </c>
      <c r="AG60">
        <f t="shared" si="25"/>
        <v>10208.304939013122</v>
      </c>
      <c r="AH60">
        <f t="shared" si="26"/>
        <v>3238.6607948237456</v>
      </c>
      <c r="AI60" s="11">
        <f t="shared" si="27"/>
        <v>9.533866623626284E-08</v>
      </c>
      <c r="AJ60" s="11">
        <f t="shared" si="28"/>
        <v>0.0009732461774185655</v>
      </c>
      <c r="AK60" s="11">
        <f t="shared" si="29"/>
        <v>9.533866623626283E-08</v>
      </c>
      <c r="AM60">
        <f t="shared" si="30"/>
        <v>201.76182524306626</v>
      </c>
      <c r="AN60">
        <f t="shared" si="7"/>
        <v>64.01044220471427</v>
      </c>
      <c r="AO60" s="1">
        <f t="shared" si="31"/>
        <v>10208.304939013122</v>
      </c>
      <c r="AP60" s="1">
        <f t="shared" si="32"/>
        <v>3238.6607948237456</v>
      </c>
      <c r="AQ60" s="9">
        <f t="shared" si="33"/>
        <v>9.533866623626284E-08</v>
      </c>
      <c r="AR60" s="9">
        <f t="shared" si="34"/>
        <v>0.0009732461774185655</v>
      </c>
      <c r="AS60" s="9">
        <f t="shared" si="35"/>
        <v>9.533866623626283E-08</v>
      </c>
      <c r="AU60" s="40">
        <f t="shared" si="36"/>
        <v>0</v>
      </c>
      <c r="AV60" s="40">
        <f t="shared" si="37"/>
        <v>1</v>
      </c>
    </row>
    <row r="61" spans="1:48" ht="12.75">
      <c r="A61">
        <f t="shared" si="38"/>
        <v>16</v>
      </c>
      <c r="B61">
        <f t="shared" si="39"/>
        <v>17</v>
      </c>
      <c r="C61">
        <f t="shared" si="8"/>
        <v>16.5</v>
      </c>
      <c r="D61" s="1">
        <f t="shared" si="1"/>
        <v>1.3966089225902754</v>
      </c>
      <c r="E61" s="1">
        <f t="shared" si="9"/>
        <v>103.67255745000001</v>
      </c>
      <c r="F61" s="1">
        <f t="shared" si="10"/>
        <v>144.79001876242293</v>
      </c>
      <c r="G61" s="1">
        <f t="shared" si="11"/>
        <v>4146.902298000001</v>
      </c>
      <c r="H61" s="1">
        <f t="shared" si="12"/>
        <v>4291.692316762424</v>
      </c>
      <c r="I61" s="1"/>
      <c r="J61" s="1">
        <f>SUM($H$45:H61)</f>
        <v>46237.279242377685</v>
      </c>
      <c r="K61" s="1">
        <f t="shared" si="13"/>
        <v>215.02855448144018</v>
      </c>
      <c r="L61" s="1">
        <f>SUM($G$45:G61)</f>
        <v>36316.811034</v>
      </c>
      <c r="M61" s="1">
        <f t="shared" si="14"/>
        <v>9920.468208377686</v>
      </c>
      <c r="N61" s="23">
        <f t="shared" si="15"/>
        <v>0.021675242535412975</v>
      </c>
      <c r="O61" s="179">
        <f t="shared" si="16"/>
        <v>0.9718036704080747</v>
      </c>
      <c r="P61" s="179"/>
      <c r="Q61" s="164">
        <f t="shared" si="17"/>
        <v>0.03491522306475688</v>
      </c>
      <c r="R61" s="165">
        <f t="shared" si="18"/>
        <v>3.6197504690605733</v>
      </c>
      <c r="S61" s="165">
        <f t="shared" si="19"/>
        <v>144.7900187624229</v>
      </c>
      <c r="T61" s="155">
        <f t="shared" si="20"/>
        <v>0.014183551493360891</v>
      </c>
      <c r="U61" s="155">
        <f>SUM($T$45:T61)</f>
        <v>0.97180367040806</v>
      </c>
      <c r="W61" s="1">
        <f t="shared" si="21"/>
        <v>144.79001876242293</v>
      </c>
      <c r="X61" s="1">
        <f t="shared" si="22"/>
        <v>65.51100912642411</v>
      </c>
      <c r="Y61" s="8">
        <f t="shared" si="2"/>
        <v>10208.304939013122</v>
      </c>
      <c r="Z61" s="9">
        <f t="shared" si="3"/>
        <v>4618.80151505699</v>
      </c>
      <c r="AA61" s="11">
        <f t="shared" si="23"/>
        <v>4.6875012959125964E-08</v>
      </c>
      <c r="AB61" s="11">
        <f t="shared" si="4"/>
        <v>0.0004785144263069497</v>
      </c>
      <c r="AC61" s="11">
        <f t="shared" si="5"/>
        <v>4.6875012959125964E-08</v>
      </c>
      <c r="AE61" s="1">
        <f t="shared" si="24"/>
        <v>144.79001876242293</v>
      </c>
      <c r="AF61" s="1">
        <f t="shared" si="6"/>
        <v>65.51100912642411</v>
      </c>
      <c r="AG61">
        <f t="shared" si="25"/>
        <v>10208.304939013122</v>
      </c>
      <c r="AH61">
        <f t="shared" si="26"/>
        <v>4618.80151505699</v>
      </c>
      <c r="AI61" s="11">
        <f t="shared" si="27"/>
        <v>4.6875012959125964E-08</v>
      </c>
      <c r="AJ61" s="11">
        <f t="shared" si="28"/>
        <v>0.0004785144263069497</v>
      </c>
      <c r="AK61" s="11">
        <f t="shared" si="29"/>
        <v>4.6875012959125964E-08</v>
      </c>
      <c r="AM61">
        <f t="shared" si="30"/>
        <v>144.79001876242293</v>
      </c>
      <c r="AN61">
        <f t="shared" si="7"/>
        <v>65.51100912642411</v>
      </c>
      <c r="AO61" s="1">
        <f t="shared" si="31"/>
        <v>10208.304939013122</v>
      </c>
      <c r="AP61" s="1">
        <f t="shared" si="32"/>
        <v>4618.80151505699</v>
      </c>
      <c r="AQ61" s="9">
        <f t="shared" si="33"/>
        <v>4.6875012959125964E-08</v>
      </c>
      <c r="AR61" s="9">
        <f t="shared" si="34"/>
        <v>0.0004785144263069497</v>
      </c>
      <c r="AS61" s="9">
        <f t="shared" si="35"/>
        <v>4.6875012959125964E-08</v>
      </c>
      <c r="AU61" s="40">
        <f t="shared" si="36"/>
        <v>0</v>
      </c>
      <c r="AV61" s="40">
        <f t="shared" si="37"/>
        <v>1</v>
      </c>
    </row>
    <row r="62" spans="1:48" ht="12.75">
      <c r="A62">
        <f t="shared" si="38"/>
        <v>17</v>
      </c>
      <c r="B62">
        <f t="shared" si="39"/>
        <v>18</v>
      </c>
      <c r="C62">
        <f t="shared" si="8"/>
        <v>17.5</v>
      </c>
      <c r="D62" s="1">
        <f t="shared" si="1"/>
        <v>0.9185840576722497</v>
      </c>
      <c r="E62" s="1">
        <f t="shared" si="9"/>
        <v>109.95574275000001</v>
      </c>
      <c r="F62" s="1">
        <f t="shared" si="10"/>
        <v>101.00359233966107</v>
      </c>
      <c r="G62" s="1">
        <f t="shared" si="11"/>
        <v>4398.2297100000005</v>
      </c>
      <c r="H62" s="1">
        <f t="shared" si="12"/>
        <v>4499.233302339661</v>
      </c>
      <c r="I62" s="1"/>
      <c r="J62" s="1">
        <f>SUM($H$45:H62)</f>
        <v>50736.51254471735</v>
      </c>
      <c r="K62" s="1">
        <f t="shared" si="13"/>
        <v>225.24766934358578</v>
      </c>
      <c r="L62" s="1">
        <f>SUM($G$45:G62)</f>
        <v>40715.040744</v>
      </c>
      <c r="M62" s="1">
        <f t="shared" si="14"/>
        <v>10021.47180071735</v>
      </c>
      <c r="N62" s="23">
        <f t="shared" si="15"/>
        <v>0.022476505828960398</v>
      </c>
      <c r="O62" s="179">
        <f t="shared" si="16"/>
        <v>0.981697927382478</v>
      </c>
      <c r="P62" s="179"/>
      <c r="Q62" s="164">
        <f t="shared" si="17"/>
        <v>0.022964601441806242</v>
      </c>
      <c r="R62" s="165">
        <f t="shared" si="18"/>
        <v>2.5250898084915265</v>
      </c>
      <c r="S62" s="165">
        <f t="shared" si="19"/>
        <v>101.00359233966104</v>
      </c>
      <c r="T62" s="155">
        <f t="shared" si="20"/>
        <v>0.009894256974402793</v>
      </c>
      <c r="U62" s="155">
        <f>SUM($T$45:T62)</f>
        <v>0.9816979273824629</v>
      </c>
      <c r="W62" s="1">
        <f t="shared" si="21"/>
        <v>101.00359233966107</v>
      </c>
      <c r="X62" s="1">
        <f t="shared" si="22"/>
        <v>67.07632445460665</v>
      </c>
      <c r="Y62" s="8">
        <f t="shared" si="2"/>
        <v>10208.304939013122</v>
      </c>
      <c r="Z62" s="9">
        <f t="shared" si="3"/>
        <v>6779.319015883485</v>
      </c>
      <c r="AA62" s="11">
        <f t="shared" si="23"/>
        <v>2.175844516100352E-08</v>
      </c>
      <c r="AB62" s="11">
        <f t="shared" si="4"/>
        <v>0.00022211684320231842</v>
      </c>
      <c r="AC62" s="11">
        <f t="shared" si="5"/>
        <v>2.175844516100352E-08</v>
      </c>
      <c r="AE62" s="1">
        <f t="shared" si="24"/>
        <v>101.00359233966107</v>
      </c>
      <c r="AF62" s="1">
        <f t="shared" si="6"/>
        <v>67.07632445460665</v>
      </c>
      <c r="AG62">
        <f t="shared" si="25"/>
        <v>10208.304939013122</v>
      </c>
      <c r="AH62">
        <f t="shared" si="26"/>
        <v>6779.319015883485</v>
      </c>
      <c r="AI62" s="11">
        <f t="shared" si="27"/>
        <v>2.175844516100352E-08</v>
      </c>
      <c r="AJ62" s="11">
        <f t="shared" si="28"/>
        <v>0.00022211684320231842</v>
      </c>
      <c r="AK62" s="11">
        <f t="shared" si="29"/>
        <v>2.175844516100352E-08</v>
      </c>
      <c r="AM62">
        <f t="shared" si="30"/>
        <v>101.00359233966107</v>
      </c>
      <c r="AN62">
        <f t="shared" si="7"/>
        <v>67.07632445460665</v>
      </c>
      <c r="AO62" s="1">
        <f t="shared" si="31"/>
        <v>10208.304939013122</v>
      </c>
      <c r="AP62" s="1">
        <f t="shared" si="32"/>
        <v>6779.319015883485</v>
      </c>
      <c r="AQ62" s="9">
        <f t="shared" si="33"/>
        <v>2.175844516100352E-08</v>
      </c>
      <c r="AR62" s="9">
        <f t="shared" si="34"/>
        <v>0.00022211684320231842</v>
      </c>
      <c r="AS62" s="9">
        <f t="shared" si="35"/>
        <v>2.175844516100352E-08</v>
      </c>
      <c r="AU62" s="40">
        <f t="shared" si="36"/>
        <v>0</v>
      </c>
      <c r="AV62" s="40">
        <f t="shared" si="37"/>
        <v>1</v>
      </c>
    </row>
    <row r="63" spans="1:48" ht="12.75">
      <c r="A63">
        <f t="shared" si="38"/>
        <v>18</v>
      </c>
      <c r="B63">
        <f t="shared" si="39"/>
        <v>19</v>
      </c>
      <c r="C63">
        <f t="shared" si="8"/>
        <v>18.5</v>
      </c>
      <c r="D63" s="1">
        <f t="shared" si="1"/>
        <v>0.5894672843524907</v>
      </c>
      <c r="E63" s="1">
        <f t="shared" si="9"/>
        <v>116.23892805000001</v>
      </c>
      <c r="F63" s="1">
        <f t="shared" si="10"/>
        <v>68.51904525367807</v>
      </c>
      <c r="G63" s="1">
        <f t="shared" si="11"/>
        <v>4649.557122</v>
      </c>
      <c r="H63" s="1">
        <f t="shared" si="12"/>
        <v>4718.076167253678</v>
      </c>
      <c r="I63" s="1"/>
      <c r="J63" s="1">
        <f>SUM($H$45:H63)</f>
        <v>55454.588711971024</v>
      </c>
      <c r="K63" s="1">
        <f t="shared" si="13"/>
        <v>235.48797997343945</v>
      </c>
      <c r="L63" s="1">
        <f>SUM($G$45:G63)</f>
        <v>45364.597866</v>
      </c>
      <c r="M63" s="1">
        <f t="shared" si="14"/>
        <v>10089.990845971028</v>
      </c>
      <c r="N63" s="23">
        <f t="shared" si="15"/>
        <v>0.02333877042787117</v>
      </c>
      <c r="O63" s="179">
        <f t="shared" si="16"/>
        <v>0.9884100157911833</v>
      </c>
      <c r="P63" s="179"/>
      <c r="Q63" s="164">
        <f t="shared" si="17"/>
        <v>0.014736682108812267</v>
      </c>
      <c r="R63" s="165">
        <f t="shared" si="18"/>
        <v>1.7129761313419516</v>
      </c>
      <c r="S63" s="165">
        <f t="shared" si="19"/>
        <v>68.51904525367806</v>
      </c>
      <c r="T63" s="155">
        <f t="shared" si="20"/>
        <v>0.006712088408705205</v>
      </c>
      <c r="U63" s="155">
        <f>SUM($T$45:T63)</f>
        <v>0.988410015791168</v>
      </c>
      <c r="W63" s="1">
        <f t="shared" si="21"/>
        <v>68.51904525367807</v>
      </c>
      <c r="X63" s="1">
        <f t="shared" si="22"/>
        <v>68.68825348815966</v>
      </c>
      <c r="Y63" s="8">
        <f t="shared" si="2"/>
        <v>10208.304939013122</v>
      </c>
      <c r="Z63" s="9">
        <f t="shared" si="3"/>
        <v>10233.514415435116</v>
      </c>
      <c r="AA63" s="11">
        <f t="shared" si="23"/>
        <v>9.548834993161829E-09</v>
      </c>
      <c r="AB63" s="11">
        <f t="shared" si="4"/>
        <v>9.747741942251522E-05</v>
      </c>
      <c r="AC63" s="11">
        <f t="shared" si="5"/>
        <v>9.548834993161829E-09</v>
      </c>
      <c r="AE63" s="1">
        <f t="shared" si="24"/>
        <v>68.51904525367807</v>
      </c>
      <c r="AF63" s="1">
        <f t="shared" si="6"/>
        <v>68.68825348815966</v>
      </c>
      <c r="AG63">
        <f t="shared" si="25"/>
        <v>10208.304939013122</v>
      </c>
      <c r="AH63">
        <f t="shared" si="26"/>
        <v>10233.514415435116</v>
      </c>
      <c r="AI63" s="11">
        <f t="shared" si="27"/>
        <v>9.548834993161829E-09</v>
      </c>
      <c r="AJ63" s="11">
        <f t="shared" si="28"/>
        <v>9.747741942251522E-05</v>
      </c>
      <c r="AK63" s="11">
        <f t="shared" si="29"/>
        <v>9.548834993161829E-09</v>
      </c>
      <c r="AM63">
        <f t="shared" si="30"/>
        <v>68.51904525367807</v>
      </c>
      <c r="AN63">
        <f t="shared" si="7"/>
        <v>68.68825348815966</v>
      </c>
      <c r="AO63" s="1">
        <f t="shared" si="31"/>
        <v>10208.304939013122</v>
      </c>
      <c r="AP63" s="1">
        <f t="shared" si="32"/>
        <v>10233.514415435116</v>
      </c>
      <c r="AQ63" s="9">
        <f t="shared" si="33"/>
        <v>9.548834993161829E-09</v>
      </c>
      <c r="AR63" s="9">
        <f t="shared" si="34"/>
        <v>9.747741942251522E-05</v>
      </c>
      <c r="AS63" s="9">
        <f t="shared" si="35"/>
        <v>9.548834993161829E-09</v>
      </c>
      <c r="AU63" s="40">
        <f t="shared" si="36"/>
        <v>0</v>
      </c>
      <c r="AV63" s="40">
        <f t="shared" si="37"/>
        <v>1</v>
      </c>
    </row>
    <row r="64" spans="1:48" ht="12.75">
      <c r="A64">
        <f t="shared" si="38"/>
        <v>19</v>
      </c>
      <c r="B64">
        <f t="shared" si="39"/>
        <v>20</v>
      </c>
      <c r="C64">
        <f t="shared" si="8"/>
        <v>19.5</v>
      </c>
      <c r="D64" s="1">
        <f t="shared" si="1"/>
        <v>0.36906020669672845</v>
      </c>
      <c r="E64" s="1">
        <f t="shared" si="9"/>
        <v>122.52211335000001</v>
      </c>
      <c r="F64" s="1">
        <f t="shared" si="10"/>
        <v>45.218036477870996</v>
      </c>
      <c r="G64" s="1">
        <f t="shared" si="11"/>
        <v>4900.884534000001</v>
      </c>
      <c r="H64" s="1">
        <f t="shared" si="12"/>
        <v>4946.102570477871</v>
      </c>
      <c r="I64" s="1"/>
      <c r="J64" s="1">
        <f>SUM($H$45:H64)</f>
        <v>60400.6912824489</v>
      </c>
      <c r="K64" s="1">
        <f t="shared" si="13"/>
        <v>245.76552093906275</v>
      </c>
      <c r="L64" s="1">
        <f>SUM($G$45:G64)</f>
        <v>50265.48239999999</v>
      </c>
      <c r="M64" s="1">
        <f t="shared" si="14"/>
        <v>10135.208882448904</v>
      </c>
      <c r="N64" s="23">
        <f t="shared" si="15"/>
        <v>0.024248688289459315</v>
      </c>
      <c r="O64" s="179">
        <f t="shared" si="16"/>
        <v>0.9928395500525538</v>
      </c>
      <c r="P64" s="179"/>
      <c r="Q64" s="164">
        <f t="shared" si="17"/>
        <v>0.00922650516741821</v>
      </c>
      <c r="R64" s="165">
        <f t="shared" si="18"/>
        <v>1.130450911946775</v>
      </c>
      <c r="S64" s="165">
        <f t="shared" si="19"/>
        <v>45.21803647787099</v>
      </c>
      <c r="T64" s="155">
        <f t="shared" si="20"/>
        <v>0.004429534261369979</v>
      </c>
      <c r="U64" s="155">
        <f>SUM($T$45:T64)</f>
        <v>0.992839550052538</v>
      </c>
      <c r="W64" s="1">
        <f t="shared" si="21"/>
        <v>45.218036477870996</v>
      </c>
      <c r="X64" s="1">
        <f t="shared" si="22"/>
        <v>70.32853311763208</v>
      </c>
      <c r="Y64" s="8">
        <f t="shared" si="2"/>
        <v>10208.304939013122</v>
      </c>
      <c r="Z64" s="9">
        <f t="shared" si="3"/>
        <v>15877.184590481227</v>
      </c>
      <c r="AA64" s="11">
        <f t="shared" si="23"/>
        <v>3.966916070394959E-09</v>
      </c>
      <c r="AB64" s="11">
        <f t="shared" si="4"/>
        <v>4.049548891406339E-05</v>
      </c>
      <c r="AC64" s="11">
        <f t="shared" si="5"/>
        <v>3.966916070394959E-09</v>
      </c>
      <c r="AE64" s="1">
        <f t="shared" si="24"/>
        <v>45.218036477870996</v>
      </c>
      <c r="AF64" s="1">
        <f t="shared" si="6"/>
        <v>70.32853311763208</v>
      </c>
      <c r="AG64">
        <f t="shared" si="25"/>
        <v>10208.304939013122</v>
      </c>
      <c r="AH64">
        <f t="shared" si="26"/>
        <v>15877.184590481227</v>
      </c>
      <c r="AI64" s="11">
        <f t="shared" si="27"/>
        <v>3.966916070394959E-09</v>
      </c>
      <c r="AJ64" s="11">
        <f t="shared" si="28"/>
        <v>4.049548891406339E-05</v>
      </c>
      <c r="AK64" s="11">
        <f t="shared" si="29"/>
        <v>3.966916070394959E-09</v>
      </c>
      <c r="AM64">
        <f t="shared" si="30"/>
        <v>45.218036477870996</v>
      </c>
      <c r="AN64">
        <f t="shared" si="7"/>
        <v>70.32853311763208</v>
      </c>
      <c r="AO64" s="1">
        <f t="shared" si="31"/>
        <v>10208.304939013122</v>
      </c>
      <c r="AP64" s="1">
        <f t="shared" si="32"/>
        <v>15877.184590481227</v>
      </c>
      <c r="AQ64" s="9">
        <f t="shared" si="33"/>
        <v>3.966916070394959E-09</v>
      </c>
      <c r="AR64" s="9">
        <f t="shared" si="34"/>
        <v>4.049548891406339E-05</v>
      </c>
      <c r="AS64" s="9">
        <f t="shared" si="35"/>
        <v>3.966916070394959E-09</v>
      </c>
      <c r="AU64" s="40">
        <f t="shared" si="36"/>
        <v>0</v>
      </c>
      <c r="AV64" s="40">
        <f t="shared" si="37"/>
        <v>1</v>
      </c>
    </row>
    <row r="65" spans="1:48" s="76" customFormat="1" ht="12.75">
      <c r="A65" s="76">
        <f t="shared" si="38"/>
        <v>20</v>
      </c>
      <c r="B65" s="76">
        <f t="shared" si="39"/>
        <v>21</v>
      </c>
      <c r="C65" s="76">
        <f t="shared" si="8"/>
        <v>20.5</v>
      </c>
      <c r="D65" s="83">
        <f t="shared" si="1"/>
        <v>0.2254402440680041</v>
      </c>
      <c r="E65" s="83">
        <f t="shared" si="9"/>
        <v>128.80529865</v>
      </c>
      <c r="F65" s="83">
        <f t="shared" si="10"/>
        <v>29.037897964908158</v>
      </c>
      <c r="G65" s="83">
        <f t="shared" si="11"/>
        <v>5152.211945999999</v>
      </c>
      <c r="H65" s="83">
        <f t="shared" si="12"/>
        <v>5181.249843964908</v>
      </c>
      <c r="I65" s="83"/>
      <c r="J65" s="83">
        <f>SUM($H$45:H65)</f>
        <v>65581.9411264138</v>
      </c>
      <c r="K65" s="83">
        <f t="shared" si="13"/>
        <v>256.089713042937</v>
      </c>
      <c r="L65" s="83">
        <f>SUM($G$45:G65)</f>
        <v>55417.69434599999</v>
      </c>
      <c r="M65" s="83">
        <f t="shared" si="14"/>
        <v>10164.246780413814</v>
      </c>
      <c r="N65" s="84">
        <f t="shared" si="15"/>
        <v>0.025195149092248906</v>
      </c>
      <c r="O65" s="178">
        <f t="shared" si="16"/>
        <v>0.9956840867448244</v>
      </c>
      <c r="P65" s="178"/>
      <c r="Q65" s="161">
        <f t="shared" si="17"/>
        <v>0.005636006101700102</v>
      </c>
      <c r="R65" s="162">
        <f t="shared" si="18"/>
        <v>0.7259474491227039</v>
      </c>
      <c r="S65" s="162">
        <f t="shared" si="19"/>
        <v>29.03789796490815</v>
      </c>
      <c r="T65" s="163">
        <f t="shared" si="20"/>
        <v>0.002844536692270418</v>
      </c>
      <c r="U65" s="163">
        <f>SUM($T$45:T65)</f>
        <v>0.9956840867448085</v>
      </c>
      <c r="V65" s="85"/>
      <c r="W65" s="83">
        <f t="shared" si="21"/>
        <v>29.037897964908158</v>
      </c>
      <c r="X65" s="83">
        <f t="shared" si="22"/>
        <v>71.98089916057529</v>
      </c>
      <c r="Y65" s="73">
        <f t="shared" si="2"/>
        <v>10208.304939013122</v>
      </c>
      <c r="Z65" s="74">
        <f t="shared" si="3"/>
        <v>25304.964198975562</v>
      </c>
      <c r="AA65" s="79">
        <f t="shared" si="23"/>
        <v>1.561667404071922E-09</v>
      </c>
      <c r="AB65" s="79">
        <f t="shared" si="4"/>
        <v>1.59419770740832E-05</v>
      </c>
      <c r="AC65" s="79">
        <f t="shared" si="5"/>
        <v>1.5616674040719215E-09</v>
      </c>
      <c r="AE65" s="83">
        <f t="shared" si="24"/>
        <v>29.03789796490816</v>
      </c>
      <c r="AF65" s="83">
        <f t="shared" si="6"/>
        <v>71.98089916057529</v>
      </c>
      <c r="AG65" s="76">
        <f t="shared" si="25"/>
        <v>10208.304939013124</v>
      </c>
      <c r="AH65" s="76">
        <f t="shared" si="26"/>
        <v>25304.964198975562</v>
      </c>
      <c r="AI65" s="79">
        <f t="shared" si="27"/>
        <v>1.561667404071922E-09</v>
      </c>
      <c r="AJ65" s="79">
        <f t="shared" si="28"/>
        <v>1.5941977074083204E-05</v>
      </c>
      <c r="AK65" s="79">
        <f t="shared" si="29"/>
        <v>1.5616674040719215E-09</v>
      </c>
      <c r="AM65" s="76">
        <f t="shared" si="30"/>
        <v>29.03789796490816</v>
      </c>
      <c r="AN65" s="76">
        <f t="shared" si="7"/>
        <v>71.98089916057529</v>
      </c>
      <c r="AO65" s="83">
        <f t="shared" si="31"/>
        <v>10208.304939013124</v>
      </c>
      <c r="AP65" s="83">
        <f t="shared" si="32"/>
        <v>25304.964198975562</v>
      </c>
      <c r="AQ65" s="74">
        <f t="shared" si="33"/>
        <v>1.561667404071922E-09</v>
      </c>
      <c r="AR65" s="74">
        <f t="shared" si="34"/>
        <v>1.5941977074083204E-05</v>
      </c>
      <c r="AS65" s="74">
        <f t="shared" si="35"/>
        <v>1.5616674040719215E-09</v>
      </c>
      <c r="AU65" s="77">
        <f t="shared" si="36"/>
        <v>0</v>
      </c>
      <c r="AV65" s="77">
        <f t="shared" si="37"/>
        <v>1</v>
      </c>
    </row>
    <row r="66" spans="1:48" s="76" customFormat="1" ht="12.75">
      <c r="A66" s="76">
        <f t="shared" si="38"/>
        <v>21</v>
      </c>
      <c r="B66" s="76">
        <f t="shared" si="39"/>
        <v>22</v>
      </c>
      <c r="C66" s="76">
        <f t="shared" si="8"/>
        <v>21.5</v>
      </c>
      <c r="D66" s="83">
        <f t="shared" si="1"/>
        <v>0.13435764485337673</v>
      </c>
      <c r="E66" s="83">
        <f t="shared" si="9"/>
        <v>135.08848395</v>
      </c>
      <c r="F66" s="83">
        <f t="shared" si="10"/>
        <v>18.150170550335183</v>
      </c>
      <c r="G66" s="83">
        <f t="shared" si="11"/>
        <v>5403.539358</v>
      </c>
      <c r="H66" s="83">
        <f t="shared" si="12"/>
        <v>5421.689528550335</v>
      </c>
      <c r="I66" s="83"/>
      <c r="J66" s="83">
        <f>SUM($H$45:H66)</f>
        <v>71003.63065496414</v>
      </c>
      <c r="K66" s="83">
        <f t="shared" si="13"/>
        <v>266.4650646050325</v>
      </c>
      <c r="L66" s="83">
        <f>SUM($G$45:G66)</f>
        <v>60821.23370399999</v>
      </c>
      <c r="M66" s="83">
        <f t="shared" si="14"/>
        <v>10182.396950964154</v>
      </c>
      <c r="N66" s="84">
        <f t="shared" si="15"/>
        <v>0.02616918844239336</v>
      </c>
      <c r="O66" s="178">
        <f t="shared" si="16"/>
        <v>0.997462067580896</v>
      </c>
      <c r="P66" s="178"/>
      <c r="Q66" s="161">
        <f t="shared" si="17"/>
        <v>0.003358941121334418</v>
      </c>
      <c r="R66" s="162">
        <f t="shared" si="18"/>
        <v>0.4537542637583796</v>
      </c>
      <c r="S66" s="162">
        <f t="shared" si="19"/>
        <v>18.15017055033518</v>
      </c>
      <c r="T66" s="163">
        <f t="shared" si="20"/>
        <v>0.0017779808360710895</v>
      </c>
      <c r="U66" s="163">
        <f>SUM($T$45:T66)</f>
        <v>0.9974620675808795</v>
      </c>
      <c r="V66" s="85"/>
      <c r="W66" s="83">
        <f t="shared" si="21"/>
        <v>18.150170550335183</v>
      </c>
      <c r="X66" s="83">
        <f t="shared" si="22"/>
        <v>73.63212293931457</v>
      </c>
      <c r="Y66" s="73">
        <f t="shared" si="2"/>
        <v>10208.304939013122</v>
      </c>
      <c r="Z66" s="74">
        <f t="shared" si="3"/>
        <v>41413.338909784805</v>
      </c>
      <c r="AA66" s="79">
        <f t="shared" si="23"/>
        <v>5.830684027163954E-10</v>
      </c>
      <c r="AB66" s="79">
        <f t="shared" si="4"/>
        <v>5.952140055232271E-06</v>
      </c>
      <c r="AC66" s="79">
        <f t="shared" si="5"/>
        <v>5.830684027163955E-10</v>
      </c>
      <c r="AE66" s="83">
        <f t="shared" si="24"/>
        <v>18.150170550335183</v>
      </c>
      <c r="AF66" s="83">
        <f t="shared" si="6"/>
        <v>73.63212293931457</v>
      </c>
      <c r="AG66" s="76">
        <f t="shared" si="25"/>
        <v>10208.304939013122</v>
      </c>
      <c r="AH66" s="76">
        <f t="shared" si="26"/>
        <v>41413.338909784805</v>
      </c>
      <c r="AI66" s="79">
        <f t="shared" si="27"/>
        <v>5.830684027163954E-10</v>
      </c>
      <c r="AJ66" s="79">
        <f t="shared" si="28"/>
        <v>5.952140055232271E-06</v>
      </c>
      <c r="AK66" s="79">
        <f t="shared" si="29"/>
        <v>5.830684027163955E-10</v>
      </c>
      <c r="AM66" s="76">
        <f t="shared" si="30"/>
        <v>18.150170550335183</v>
      </c>
      <c r="AN66" s="76">
        <f t="shared" si="7"/>
        <v>73.63212293931457</v>
      </c>
      <c r="AO66" s="83">
        <f t="shared" si="31"/>
        <v>10208.304939013122</v>
      </c>
      <c r="AP66" s="83">
        <f t="shared" si="32"/>
        <v>41413.338909784805</v>
      </c>
      <c r="AQ66" s="74">
        <f t="shared" si="33"/>
        <v>5.830684027163954E-10</v>
      </c>
      <c r="AR66" s="74">
        <f t="shared" si="34"/>
        <v>5.952140055232271E-06</v>
      </c>
      <c r="AS66" s="74">
        <f t="shared" si="35"/>
        <v>5.830684027163955E-10</v>
      </c>
      <c r="AU66" s="77">
        <f t="shared" si="36"/>
        <v>0</v>
      </c>
      <c r="AV66" s="77">
        <f t="shared" si="37"/>
        <v>1</v>
      </c>
    </row>
    <row r="67" spans="1:48" s="76" customFormat="1" ht="12.75">
      <c r="A67" s="76">
        <f t="shared" si="38"/>
        <v>22</v>
      </c>
      <c r="B67" s="76">
        <f t="shared" si="39"/>
        <v>23</v>
      </c>
      <c r="C67" s="76">
        <f t="shared" si="8"/>
        <v>22.5</v>
      </c>
      <c r="D67" s="83">
        <f t="shared" si="1"/>
        <v>0.07812500000000007</v>
      </c>
      <c r="E67" s="83">
        <f t="shared" si="9"/>
        <v>141.37166925</v>
      </c>
      <c r="F67" s="83">
        <f t="shared" si="10"/>
        <v>11.04466166015626</v>
      </c>
      <c r="G67" s="83">
        <f t="shared" si="11"/>
        <v>5654.86677</v>
      </c>
      <c r="H67" s="83">
        <f t="shared" si="12"/>
        <v>5665.911431660156</v>
      </c>
      <c r="I67" s="83"/>
      <c r="J67" s="83">
        <f>SUM($H$45:H67)</f>
        <v>76669.54208662431</v>
      </c>
      <c r="K67" s="83">
        <f t="shared" si="13"/>
        <v>276.89265444685293</v>
      </c>
      <c r="L67" s="83">
        <f>SUM($G$45:G67)</f>
        <v>66476.10047399999</v>
      </c>
      <c r="M67" s="83">
        <f t="shared" si="14"/>
        <v>10193.441612624316</v>
      </c>
      <c r="N67" s="84">
        <f t="shared" si="15"/>
        <v>0.027163804431265735</v>
      </c>
      <c r="O67" s="178">
        <f t="shared" si="16"/>
        <v>0.9985439966304439</v>
      </c>
      <c r="P67" s="178"/>
      <c r="Q67" s="161">
        <f t="shared" si="17"/>
        <v>0.0019531250000000017</v>
      </c>
      <c r="R67" s="162">
        <f t="shared" si="18"/>
        <v>0.27611654150390647</v>
      </c>
      <c r="S67" s="162">
        <f t="shared" si="19"/>
        <v>11.044661660156256</v>
      </c>
      <c r="T67" s="163">
        <f t="shared" si="20"/>
        <v>0.0010819290495473768</v>
      </c>
      <c r="U67" s="163">
        <f>SUM($T$45:T67)</f>
        <v>0.9985439966304269</v>
      </c>
      <c r="V67" s="85"/>
      <c r="W67" s="83">
        <f t="shared" si="21"/>
        <v>11.04466166015626</v>
      </c>
      <c r="X67" s="83">
        <f t="shared" si="22"/>
        <v>75.2722487485272</v>
      </c>
      <c r="Y67" s="73">
        <f t="shared" si="2"/>
        <v>10208.304939013124</v>
      </c>
      <c r="Z67" s="74">
        <f t="shared" si="3"/>
        <v>69572.25964125579</v>
      </c>
      <c r="AA67" s="79">
        <f t="shared" si="23"/>
        <v>2.0659879392281715E-10</v>
      </c>
      <c r="AB67" s="79">
        <f t="shared" si="4"/>
        <v>2.109023488396449E-06</v>
      </c>
      <c r="AC67" s="79">
        <f t="shared" si="5"/>
        <v>2.0659879392281718E-10</v>
      </c>
      <c r="AE67" s="83">
        <f t="shared" si="24"/>
        <v>11.04466166015626</v>
      </c>
      <c r="AF67" s="83">
        <f t="shared" si="6"/>
        <v>75.2722487485272</v>
      </c>
      <c r="AG67" s="76">
        <f t="shared" si="25"/>
        <v>10208.304939013124</v>
      </c>
      <c r="AH67" s="76">
        <f t="shared" si="26"/>
        <v>69572.25964125579</v>
      </c>
      <c r="AI67" s="79">
        <f t="shared" si="27"/>
        <v>2.0659879392281715E-10</v>
      </c>
      <c r="AJ67" s="79">
        <f t="shared" si="28"/>
        <v>2.109023488396449E-06</v>
      </c>
      <c r="AK67" s="79">
        <f t="shared" si="29"/>
        <v>2.0659879392281718E-10</v>
      </c>
      <c r="AM67" s="76">
        <f t="shared" si="30"/>
        <v>11.04466166015626</v>
      </c>
      <c r="AN67" s="76">
        <f t="shared" si="7"/>
        <v>75.2722487485272</v>
      </c>
      <c r="AO67" s="83">
        <f t="shared" si="31"/>
        <v>10208.304939013124</v>
      </c>
      <c r="AP67" s="83">
        <f t="shared" si="32"/>
        <v>69572.25964125579</v>
      </c>
      <c r="AQ67" s="74">
        <f t="shared" si="33"/>
        <v>2.0659879392281715E-10</v>
      </c>
      <c r="AR67" s="74">
        <f t="shared" si="34"/>
        <v>2.109023488396449E-06</v>
      </c>
      <c r="AS67" s="74">
        <f t="shared" si="35"/>
        <v>2.0659879392281718E-10</v>
      </c>
      <c r="AU67" s="77">
        <f t="shared" si="36"/>
        <v>0</v>
      </c>
      <c r="AV67" s="77">
        <f t="shared" si="37"/>
        <v>1</v>
      </c>
    </row>
    <row r="68" spans="1:48" s="76" customFormat="1" ht="12.75">
      <c r="A68" s="76">
        <f t="shared" si="38"/>
        <v>23</v>
      </c>
      <c r="B68" s="76">
        <f t="shared" si="39"/>
        <v>24</v>
      </c>
      <c r="C68" s="76">
        <f t="shared" si="8"/>
        <v>23.5</v>
      </c>
      <c r="D68" s="83">
        <f t="shared" si="1"/>
        <v>0.044321493814211445</v>
      </c>
      <c r="E68" s="83">
        <f t="shared" si="9"/>
        <v>147.65485455</v>
      </c>
      <c r="F68" s="83">
        <f t="shared" si="10"/>
        <v>6.544283722576116</v>
      </c>
      <c r="G68" s="83">
        <f t="shared" si="11"/>
        <v>5906.194182</v>
      </c>
      <c r="H68" s="83">
        <f t="shared" si="12"/>
        <v>5912.738465722577</v>
      </c>
      <c r="I68" s="83"/>
      <c r="J68" s="83">
        <f>SUM($H$45:H68)</f>
        <v>82582.28055234689</v>
      </c>
      <c r="K68" s="83">
        <f t="shared" si="13"/>
        <v>287.3713286887662</v>
      </c>
      <c r="L68" s="83">
        <f>SUM($G$45:G68)</f>
        <v>72382.294656</v>
      </c>
      <c r="M68" s="83">
        <f t="shared" si="14"/>
        <v>10199.985896346887</v>
      </c>
      <c r="N68" s="84">
        <f t="shared" si="15"/>
        <v>0.028173698631454764</v>
      </c>
      <c r="O68" s="178">
        <f t="shared" si="16"/>
        <v>0.9991850711047733</v>
      </c>
      <c r="P68" s="178"/>
      <c r="Q68" s="161">
        <f t="shared" si="17"/>
        <v>0.0011080373453552861</v>
      </c>
      <c r="R68" s="162">
        <f t="shared" si="18"/>
        <v>0.1636070930644029</v>
      </c>
      <c r="S68" s="162">
        <f t="shared" si="19"/>
        <v>6.5442837225761155</v>
      </c>
      <c r="T68" s="163">
        <f t="shared" si="20"/>
        <v>0.0006410744743297979</v>
      </c>
      <c r="U68" s="163">
        <f>SUM($T$45:T68)</f>
        <v>0.9991850711047567</v>
      </c>
      <c r="V68" s="85"/>
      <c r="W68" s="83">
        <f t="shared" si="21"/>
        <v>6.544283722576116</v>
      </c>
      <c r="X68" s="83">
        <f t="shared" si="22"/>
        <v>76.89433311839421</v>
      </c>
      <c r="Y68" s="73">
        <f t="shared" si="2"/>
        <v>10208.30493901312</v>
      </c>
      <c r="Z68" s="74">
        <f t="shared" si="3"/>
        <v>119946.0221821845</v>
      </c>
      <c r="AA68" s="79">
        <f t="shared" si="23"/>
        <v>6.950696094876278E-11</v>
      </c>
      <c r="AB68" s="79">
        <f t="shared" si="4"/>
        <v>7.095482527490471E-07</v>
      </c>
      <c r="AC68" s="79">
        <f t="shared" si="5"/>
        <v>6.950696094876278E-11</v>
      </c>
      <c r="AE68" s="83">
        <f t="shared" si="24"/>
        <v>6.544283722576116</v>
      </c>
      <c r="AF68" s="83">
        <f t="shared" si="6"/>
        <v>76.89433311839421</v>
      </c>
      <c r="AG68" s="76">
        <f t="shared" si="25"/>
        <v>10208.30493901312</v>
      </c>
      <c r="AH68" s="76">
        <f t="shared" si="26"/>
        <v>119946.0221821845</v>
      </c>
      <c r="AI68" s="79">
        <f t="shared" si="27"/>
        <v>6.950696094876278E-11</v>
      </c>
      <c r="AJ68" s="79">
        <f t="shared" si="28"/>
        <v>7.095482527490471E-07</v>
      </c>
      <c r="AK68" s="79">
        <f t="shared" si="29"/>
        <v>6.950696094876278E-11</v>
      </c>
      <c r="AM68" s="76">
        <f t="shared" si="30"/>
        <v>6.544283722576116</v>
      </c>
      <c r="AN68" s="76">
        <f t="shared" si="7"/>
        <v>76.89433311839421</v>
      </c>
      <c r="AO68" s="83">
        <f t="shared" si="31"/>
        <v>10208.30493901312</v>
      </c>
      <c r="AP68" s="83">
        <f t="shared" si="32"/>
        <v>119946.0221821845</v>
      </c>
      <c r="AQ68" s="74">
        <f t="shared" si="33"/>
        <v>6.950696094876278E-11</v>
      </c>
      <c r="AR68" s="74">
        <f t="shared" si="34"/>
        <v>7.095482527490471E-07</v>
      </c>
      <c r="AS68" s="74">
        <f t="shared" si="35"/>
        <v>6.950696094876278E-11</v>
      </c>
      <c r="AU68" s="77">
        <f t="shared" si="36"/>
        <v>0</v>
      </c>
      <c r="AV68" s="77">
        <f t="shared" si="37"/>
        <v>1</v>
      </c>
    </row>
    <row r="69" spans="1:48" s="76" customFormat="1" ht="12.75">
      <c r="A69" s="76">
        <f t="shared" si="38"/>
        <v>24</v>
      </c>
      <c r="B69" s="76">
        <f t="shared" si="39"/>
        <v>25</v>
      </c>
      <c r="C69" s="76">
        <f t="shared" si="8"/>
        <v>24.5</v>
      </c>
      <c r="D69" s="83">
        <f t="shared" si="1"/>
        <v>0.0245321414328771</v>
      </c>
      <c r="E69" s="83">
        <f t="shared" si="9"/>
        <v>153.93803985000002</v>
      </c>
      <c r="F69" s="83">
        <f t="shared" si="10"/>
        <v>3.7764297655000716</v>
      </c>
      <c r="G69" s="83">
        <f t="shared" si="11"/>
        <v>6157.521594000001</v>
      </c>
      <c r="H69" s="83">
        <f t="shared" si="12"/>
        <v>6161.298023765501</v>
      </c>
      <c r="I69" s="83"/>
      <c r="J69" s="83">
        <f>SUM($H$45:H69)</f>
        <v>88743.57857611238</v>
      </c>
      <c r="K69" s="83">
        <f t="shared" si="13"/>
        <v>297.8986045219285</v>
      </c>
      <c r="L69" s="83">
        <f>SUM($G$45:G69)</f>
        <v>78539.81625</v>
      </c>
      <c r="M69" s="83">
        <f t="shared" si="14"/>
        <v>10203.76232611238</v>
      </c>
      <c r="N69" s="84">
        <f t="shared" si="15"/>
        <v>0.02919497681356005</v>
      </c>
      <c r="O69" s="178">
        <f t="shared" si="16"/>
        <v>0.9995550081107752</v>
      </c>
      <c r="P69" s="178"/>
      <c r="Q69" s="161">
        <f t="shared" si="17"/>
        <v>0.0006133035358219275</v>
      </c>
      <c r="R69" s="162">
        <f t="shared" si="18"/>
        <v>0.09441074413750179</v>
      </c>
      <c r="S69" s="162">
        <f t="shared" si="19"/>
        <v>3.776429765500071</v>
      </c>
      <c r="T69" s="163">
        <f t="shared" si="20"/>
        <v>0.0003699370060026003</v>
      </c>
      <c r="U69" s="163">
        <f>SUM($T$45:T69)</f>
        <v>0.9995550081107594</v>
      </c>
      <c r="V69" s="85"/>
      <c r="W69" s="83">
        <f t="shared" si="21"/>
        <v>3.7764297655000716</v>
      </c>
      <c r="X69" s="83">
        <f t="shared" si="22"/>
        <v>78.49393622290515</v>
      </c>
      <c r="Y69" s="73">
        <f t="shared" si="2"/>
        <v>10208.304939013122</v>
      </c>
      <c r="Z69" s="74">
        <f t="shared" si="3"/>
        <v>212181.89840232802</v>
      </c>
      <c r="AA69" s="79">
        <f t="shared" si="23"/>
        <v>2.2211778732710847E-11</v>
      </c>
      <c r="AB69" s="79">
        <f t="shared" si="4"/>
        <v>2.2674461054139876E-07</v>
      </c>
      <c r="AC69" s="79">
        <f t="shared" si="5"/>
        <v>2.2211778732710847E-11</v>
      </c>
      <c r="AE69" s="83">
        <f t="shared" si="24"/>
        <v>3.7764297655000716</v>
      </c>
      <c r="AF69" s="83">
        <f t="shared" si="6"/>
        <v>78.49393622290515</v>
      </c>
      <c r="AG69" s="76">
        <f t="shared" si="25"/>
        <v>10208.304939013122</v>
      </c>
      <c r="AH69" s="76">
        <f t="shared" si="26"/>
        <v>212181.89840232802</v>
      </c>
      <c r="AI69" s="79">
        <f t="shared" si="27"/>
        <v>2.2211778732710847E-11</v>
      </c>
      <c r="AJ69" s="79">
        <f t="shared" si="28"/>
        <v>2.2674461054139876E-07</v>
      </c>
      <c r="AK69" s="79">
        <f t="shared" si="29"/>
        <v>2.2211778732710847E-11</v>
      </c>
      <c r="AM69" s="76">
        <f t="shared" si="30"/>
        <v>3.7764297655000716</v>
      </c>
      <c r="AN69" s="76">
        <f t="shared" si="7"/>
        <v>78.49393622290515</v>
      </c>
      <c r="AO69" s="83">
        <f t="shared" si="31"/>
        <v>10208.304939013122</v>
      </c>
      <c r="AP69" s="83">
        <f t="shared" si="32"/>
        <v>212181.89840232802</v>
      </c>
      <c r="AQ69" s="74">
        <f t="shared" si="33"/>
        <v>2.2211778732710847E-11</v>
      </c>
      <c r="AR69" s="74">
        <f t="shared" si="34"/>
        <v>2.2674461054139876E-07</v>
      </c>
      <c r="AS69" s="74">
        <f t="shared" si="35"/>
        <v>2.2211778732710847E-11</v>
      </c>
      <c r="AU69" s="77">
        <f t="shared" si="36"/>
        <v>0</v>
      </c>
      <c r="AV69" s="77">
        <f t="shared" si="37"/>
        <v>1</v>
      </c>
    </row>
    <row r="70" spans="1:48" s="76" customFormat="1" ht="12.75">
      <c r="A70" s="76">
        <f t="shared" si="38"/>
        <v>25</v>
      </c>
      <c r="B70" s="76">
        <f t="shared" si="39"/>
        <v>26</v>
      </c>
      <c r="C70" s="76">
        <f t="shared" si="8"/>
        <v>25.5</v>
      </c>
      <c r="D70" s="83">
        <f t="shared" si="1"/>
        <v>0.013248089135231195</v>
      </c>
      <c r="E70" s="83">
        <f t="shared" si="9"/>
        <v>160.22122515</v>
      </c>
      <c r="F70" s="83">
        <f t="shared" si="10"/>
        <v>2.1226250721431463</v>
      </c>
      <c r="G70" s="83">
        <f t="shared" si="11"/>
        <v>6408.849006</v>
      </c>
      <c r="H70" s="83">
        <f t="shared" si="12"/>
        <v>6410.971631072143</v>
      </c>
      <c r="I70" s="83"/>
      <c r="J70" s="83">
        <f>SUM($H$45:H70)</f>
        <v>95154.55020718453</v>
      </c>
      <c r="K70" s="83">
        <f t="shared" si="13"/>
        <v>308.47131180578936</v>
      </c>
      <c r="L70" s="83">
        <f>SUM($G$45:G70)</f>
        <v>84948.66525600001</v>
      </c>
      <c r="M70" s="83">
        <f t="shared" si="14"/>
        <v>10205.884951184518</v>
      </c>
      <c r="N70" s="84">
        <f t="shared" si="15"/>
        <v>0.030224847064338842</v>
      </c>
      <c r="O70" s="178">
        <f t="shared" si="16"/>
        <v>0.9997629393084441</v>
      </c>
      <c r="P70" s="178"/>
      <c r="Q70" s="161">
        <f t="shared" si="17"/>
        <v>0.0003312022283807799</v>
      </c>
      <c r="R70" s="162">
        <f t="shared" si="18"/>
        <v>0.05306562680357866</v>
      </c>
      <c r="S70" s="162">
        <f t="shared" si="19"/>
        <v>2.122625072143146</v>
      </c>
      <c r="T70" s="163">
        <f t="shared" si="20"/>
        <v>0.00020793119766937028</v>
      </c>
      <c r="U70" s="163">
        <f>SUM($T$45:T70)</f>
        <v>0.9997629393084287</v>
      </c>
      <c r="V70" s="85"/>
      <c r="W70" s="83">
        <f t="shared" si="21"/>
        <v>2.1226250721431463</v>
      </c>
      <c r="X70" s="83">
        <f t="shared" si="22"/>
        <v>80.0685433305249</v>
      </c>
      <c r="Y70" s="73">
        <f t="shared" si="2"/>
        <v>10208.304939013122</v>
      </c>
      <c r="Z70" s="74">
        <f t="shared" si="3"/>
        <v>385072.294239565</v>
      </c>
      <c r="AA70" s="79">
        <f t="shared" si="23"/>
        <v>6.743967287995664E-12</v>
      </c>
      <c r="AB70" s="79">
        <f t="shared" si="4"/>
        <v>6.884447457458906E-08</v>
      </c>
      <c r="AC70" s="79">
        <f t="shared" si="5"/>
        <v>6.743967287995665E-12</v>
      </c>
      <c r="AE70" s="83">
        <f t="shared" si="24"/>
        <v>2.1226250721431463</v>
      </c>
      <c r="AF70" s="83">
        <f t="shared" si="6"/>
        <v>80.0685433305249</v>
      </c>
      <c r="AG70" s="76">
        <f t="shared" si="25"/>
        <v>10208.304939013122</v>
      </c>
      <c r="AH70" s="76">
        <f t="shared" si="26"/>
        <v>385072.294239565</v>
      </c>
      <c r="AI70" s="79">
        <f t="shared" si="27"/>
        <v>6.743967287995664E-12</v>
      </c>
      <c r="AJ70" s="79">
        <f t="shared" si="28"/>
        <v>6.884447457458906E-08</v>
      </c>
      <c r="AK70" s="79">
        <f t="shared" si="29"/>
        <v>6.743967287995665E-12</v>
      </c>
      <c r="AM70" s="76">
        <f t="shared" si="30"/>
        <v>2.1226250721431463</v>
      </c>
      <c r="AN70" s="76">
        <f t="shared" si="7"/>
        <v>80.0685433305249</v>
      </c>
      <c r="AO70" s="83">
        <f t="shared" si="31"/>
        <v>10208.304939013122</v>
      </c>
      <c r="AP70" s="83">
        <f t="shared" si="32"/>
        <v>385072.294239565</v>
      </c>
      <c r="AQ70" s="74">
        <f t="shared" si="33"/>
        <v>6.743967287995664E-12</v>
      </c>
      <c r="AR70" s="74">
        <f t="shared" si="34"/>
        <v>6.884447457458906E-08</v>
      </c>
      <c r="AS70" s="74">
        <f t="shared" si="35"/>
        <v>6.743967287995665E-12</v>
      </c>
      <c r="AU70" s="77">
        <f t="shared" si="36"/>
        <v>0</v>
      </c>
      <c r="AV70" s="77">
        <f t="shared" si="37"/>
        <v>1</v>
      </c>
    </row>
    <row r="71" spans="1:48" s="76" customFormat="1" ht="12.75">
      <c r="A71" s="76">
        <f t="shared" si="38"/>
        <v>26</v>
      </c>
      <c r="B71" s="76">
        <f t="shared" si="39"/>
        <v>27</v>
      </c>
      <c r="C71" s="76">
        <f t="shared" si="8"/>
        <v>26.5</v>
      </c>
      <c r="D71" s="83">
        <f t="shared" si="1"/>
        <v>0.0069801978774137975</v>
      </c>
      <c r="E71" s="83">
        <f t="shared" si="9"/>
        <v>166.50441045000002</v>
      </c>
      <c r="F71" s="83">
        <f t="shared" si="10"/>
        <v>1.1622337324031258</v>
      </c>
      <c r="G71" s="83">
        <f t="shared" si="11"/>
        <v>6660.176418000001</v>
      </c>
      <c r="H71" s="83">
        <f t="shared" si="12"/>
        <v>6661.338651732404</v>
      </c>
      <c r="I71" s="83"/>
      <c r="J71" s="83">
        <f>SUM($H$45:H71)</f>
        <v>101815.88885891694</v>
      </c>
      <c r="K71" s="83">
        <f t="shared" si="13"/>
        <v>319.08602109606267</v>
      </c>
      <c r="L71" s="83">
        <f>SUM($G$45:G71)</f>
        <v>91608.84167400001</v>
      </c>
      <c r="M71" s="83">
        <f t="shared" si="14"/>
        <v>10207.047184916926</v>
      </c>
      <c r="N71" s="84">
        <f t="shared" si="15"/>
        <v>0.03126134476654324</v>
      </c>
      <c r="O71" s="178">
        <f t="shared" si="16"/>
        <v>0.9998767910927855</v>
      </c>
      <c r="P71" s="178"/>
      <c r="Q71" s="161">
        <f t="shared" si="17"/>
        <v>0.00017450494693534494</v>
      </c>
      <c r="R71" s="162">
        <f t="shared" si="18"/>
        <v>0.02905584331007815</v>
      </c>
      <c r="S71" s="162">
        <f t="shared" si="19"/>
        <v>1.1622337324031258</v>
      </c>
      <c r="T71" s="163">
        <f t="shared" si="20"/>
        <v>0.00011385178434094503</v>
      </c>
      <c r="U71" s="163">
        <f>SUM($T$45:T71)</f>
        <v>0.9998767910927697</v>
      </c>
      <c r="V71" s="85"/>
      <c r="W71" s="83">
        <f t="shared" si="21"/>
        <v>1.1622337324031258</v>
      </c>
      <c r="X71" s="83">
        <f t="shared" si="22"/>
        <v>81.61702427638737</v>
      </c>
      <c r="Y71" s="73">
        <f t="shared" si="2"/>
        <v>10208.30493901312</v>
      </c>
      <c r="Z71" s="74">
        <f t="shared" si="3"/>
        <v>716870.8400034717</v>
      </c>
      <c r="AA71" s="79">
        <f t="shared" si="23"/>
        <v>1.945889478873137E-12</v>
      </c>
      <c r="AB71" s="79">
        <f t="shared" si="4"/>
        <v>1.9864233177954313E-08</v>
      </c>
      <c r="AC71" s="79">
        <f t="shared" si="5"/>
        <v>1.945889478873137E-12</v>
      </c>
      <c r="AE71" s="83">
        <f t="shared" si="24"/>
        <v>1.1622337324031258</v>
      </c>
      <c r="AF71" s="83">
        <f t="shared" si="6"/>
        <v>81.61702427638737</v>
      </c>
      <c r="AG71" s="76">
        <f t="shared" si="25"/>
        <v>10208.30493901312</v>
      </c>
      <c r="AH71" s="76">
        <f t="shared" si="26"/>
        <v>716870.8400034717</v>
      </c>
      <c r="AI71" s="79">
        <f t="shared" si="27"/>
        <v>1.945889478873137E-12</v>
      </c>
      <c r="AJ71" s="79">
        <f t="shared" si="28"/>
        <v>1.9864233177954313E-08</v>
      </c>
      <c r="AK71" s="79">
        <f t="shared" si="29"/>
        <v>1.945889478873137E-12</v>
      </c>
      <c r="AM71" s="76">
        <f t="shared" si="30"/>
        <v>1.1622337324031258</v>
      </c>
      <c r="AN71" s="76">
        <f t="shared" si="7"/>
        <v>81.61702427638737</v>
      </c>
      <c r="AO71" s="83">
        <f t="shared" si="31"/>
        <v>10208.30493901312</v>
      </c>
      <c r="AP71" s="83">
        <f t="shared" si="32"/>
        <v>716870.8400034717</v>
      </c>
      <c r="AQ71" s="74">
        <f t="shared" si="33"/>
        <v>1.945889478873137E-12</v>
      </c>
      <c r="AR71" s="74">
        <f t="shared" si="34"/>
        <v>1.9864233177954313E-08</v>
      </c>
      <c r="AS71" s="74">
        <f t="shared" si="35"/>
        <v>1.945889478873137E-12</v>
      </c>
      <c r="AU71" s="77">
        <f t="shared" si="36"/>
        <v>0</v>
      </c>
      <c r="AV71" s="77">
        <f t="shared" si="37"/>
        <v>1</v>
      </c>
    </row>
    <row r="72" spans="1:48" s="76" customFormat="1" ht="12.75">
      <c r="A72" s="76">
        <f t="shared" si="38"/>
        <v>27</v>
      </c>
      <c r="B72" s="76">
        <f t="shared" si="39"/>
        <v>28</v>
      </c>
      <c r="C72" s="76">
        <f t="shared" si="8"/>
        <v>27.5</v>
      </c>
      <c r="D72" s="83">
        <f t="shared" si="1"/>
        <v>0.0035882189752822298</v>
      </c>
      <c r="E72" s="83">
        <f t="shared" si="9"/>
        <v>172.78759575</v>
      </c>
      <c r="F72" s="83">
        <f t="shared" si="10"/>
        <v>0.6199997297635452</v>
      </c>
      <c r="G72" s="83">
        <f t="shared" si="11"/>
        <v>6911.503830000001</v>
      </c>
      <c r="H72" s="83">
        <f t="shared" si="12"/>
        <v>6912.123829729764</v>
      </c>
      <c r="I72" s="83"/>
      <c r="J72" s="83">
        <f>SUM($H$45:H72)</f>
        <v>108728.0126886467</v>
      </c>
      <c r="K72" s="83">
        <f t="shared" si="13"/>
        <v>329.73931019617106</v>
      </c>
      <c r="L72" s="83">
        <f>SUM($G$45:G72)</f>
        <v>98520.34550400001</v>
      </c>
      <c r="M72" s="83">
        <f t="shared" si="14"/>
        <v>10207.667184646692</v>
      </c>
      <c r="N72" s="84">
        <f t="shared" si="15"/>
        <v>0.03230310160309013</v>
      </c>
      <c r="O72" s="178">
        <f t="shared" si="16"/>
        <v>0.9999375259291242</v>
      </c>
      <c r="P72" s="178"/>
      <c r="Q72" s="161">
        <f t="shared" si="17"/>
        <v>8.970547438205574E-05</v>
      </c>
      <c r="R72" s="162">
        <f t="shared" si="18"/>
        <v>0.01549999324408863</v>
      </c>
      <c r="S72" s="162">
        <f t="shared" si="19"/>
        <v>0.619999729763545</v>
      </c>
      <c r="T72" s="163">
        <f t="shared" si="20"/>
        <v>6.0734836338410064E-05</v>
      </c>
      <c r="U72" s="163">
        <f>SUM($T$45:T72)</f>
        <v>0.9999375259291081</v>
      </c>
      <c r="V72" s="85"/>
      <c r="W72" s="83">
        <f t="shared" si="21"/>
        <v>0.6199997297635452</v>
      </c>
      <c r="X72" s="83">
        <f t="shared" si="22"/>
        <v>83.13918348005208</v>
      </c>
      <c r="Y72" s="73">
        <f t="shared" si="2"/>
        <v>10208.304939013124</v>
      </c>
      <c r="Z72" s="74">
        <f t="shared" si="3"/>
        <v>1368887.9149489535</v>
      </c>
      <c r="AA72" s="79">
        <f t="shared" si="23"/>
        <v>5.336594707964988E-13</v>
      </c>
      <c r="AB72" s="79">
        <f t="shared" si="4"/>
        <v>5.447758611483029E-09</v>
      </c>
      <c r="AC72" s="79">
        <f t="shared" si="5"/>
        <v>5.336594707964988E-13</v>
      </c>
      <c r="AE72" s="83">
        <f t="shared" si="24"/>
        <v>0.6199997297635452</v>
      </c>
      <c r="AF72" s="83">
        <f t="shared" si="6"/>
        <v>83.13918348005208</v>
      </c>
      <c r="AG72" s="76">
        <f t="shared" si="25"/>
        <v>10208.304939013124</v>
      </c>
      <c r="AH72" s="76">
        <f t="shared" si="26"/>
        <v>1368887.9149489535</v>
      </c>
      <c r="AI72" s="79">
        <f t="shared" si="27"/>
        <v>5.336594707964988E-13</v>
      </c>
      <c r="AJ72" s="79">
        <f t="shared" si="28"/>
        <v>5.447758611483029E-09</v>
      </c>
      <c r="AK72" s="79">
        <f t="shared" si="29"/>
        <v>5.336594707964988E-13</v>
      </c>
      <c r="AM72" s="76">
        <f t="shared" si="30"/>
        <v>0.6199997297635452</v>
      </c>
      <c r="AN72" s="76">
        <f t="shared" si="7"/>
        <v>83.13918348005208</v>
      </c>
      <c r="AO72" s="83">
        <f t="shared" si="31"/>
        <v>10208.304939013124</v>
      </c>
      <c r="AP72" s="83">
        <f t="shared" si="32"/>
        <v>1368887.9149489535</v>
      </c>
      <c r="AQ72" s="74">
        <f t="shared" si="33"/>
        <v>5.336594707964988E-13</v>
      </c>
      <c r="AR72" s="74">
        <f t="shared" si="34"/>
        <v>5.447758611483029E-09</v>
      </c>
      <c r="AS72" s="74">
        <f t="shared" si="35"/>
        <v>5.336594707964988E-13</v>
      </c>
      <c r="AU72" s="77">
        <f t="shared" si="36"/>
        <v>0</v>
      </c>
      <c r="AV72" s="77">
        <f t="shared" si="37"/>
        <v>1</v>
      </c>
    </row>
    <row r="73" spans="1:48" s="76" customFormat="1" ht="12.75">
      <c r="A73" s="76">
        <f t="shared" si="38"/>
        <v>28</v>
      </c>
      <c r="B73" s="76">
        <f t="shared" si="39"/>
        <v>29</v>
      </c>
      <c r="C73" s="76">
        <f t="shared" si="8"/>
        <v>28.5</v>
      </c>
      <c r="D73" s="83">
        <f t="shared" si="1"/>
        <v>0.0017996450406385534</v>
      </c>
      <c r="E73" s="83">
        <f t="shared" si="9"/>
        <v>179.07078105000002</v>
      </c>
      <c r="F73" s="83">
        <f t="shared" si="10"/>
        <v>0.3222638430399048</v>
      </c>
      <c r="G73" s="83">
        <f t="shared" si="11"/>
        <v>7162.831242000001</v>
      </c>
      <c r="H73" s="83">
        <f t="shared" si="12"/>
        <v>7163.153505843041</v>
      </c>
      <c r="I73" s="83"/>
      <c r="J73" s="83">
        <f>SUM($H$45:H73)</f>
        <v>115891.16619448975</v>
      </c>
      <c r="K73" s="83">
        <f t="shared" si="13"/>
        <v>340.4279162972534</v>
      </c>
      <c r="L73" s="83">
        <f>SUM($G$45:G73)</f>
        <v>105683.17674600001</v>
      </c>
      <c r="M73" s="83">
        <f t="shared" si="14"/>
        <v>10207.989448489738</v>
      </c>
      <c r="N73" s="84">
        <f t="shared" si="15"/>
        <v>0.03334916420271372</v>
      </c>
      <c r="O73" s="178">
        <f t="shared" si="16"/>
        <v>0.9999690947199245</v>
      </c>
      <c r="P73" s="178"/>
      <c r="Q73" s="161">
        <f t="shared" si="17"/>
        <v>4.4991126015963835E-05</v>
      </c>
      <c r="R73" s="162">
        <f t="shared" si="18"/>
        <v>0.008056596075997619</v>
      </c>
      <c r="S73" s="162">
        <f t="shared" si="19"/>
        <v>0.3222638430399047</v>
      </c>
      <c r="T73" s="163">
        <f t="shared" si="20"/>
        <v>3.1568790799764187E-05</v>
      </c>
      <c r="U73" s="163">
        <f>SUM($T$45:T73)</f>
        <v>0.9999690947199079</v>
      </c>
      <c r="V73" s="85"/>
      <c r="W73" s="83">
        <f t="shared" si="21"/>
        <v>0.3222638430399048</v>
      </c>
      <c r="X73" s="83">
        <f t="shared" si="22"/>
        <v>84.63541519862144</v>
      </c>
      <c r="Y73" s="73">
        <f t="shared" si="2"/>
        <v>10208.304939013124</v>
      </c>
      <c r="Z73" s="74">
        <f t="shared" si="3"/>
        <v>2680983.751815215</v>
      </c>
      <c r="AA73" s="79">
        <f t="shared" si="23"/>
        <v>1.3912706906900024E-13</v>
      </c>
      <c r="AB73" s="79">
        <f t="shared" si="4"/>
        <v>1.4202515463274951E-09</v>
      </c>
      <c r="AC73" s="79">
        <f t="shared" si="5"/>
        <v>1.3912706906900024E-13</v>
      </c>
      <c r="AE73" s="83">
        <f t="shared" si="24"/>
        <v>0.3222638430399048</v>
      </c>
      <c r="AF73" s="83">
        <f t="shared" si="6"/>
        <v>84.63541519862144</v>
      </c>
      <c r="AG73" s="76">
        <f t="shared" si="25"/>
        <v>10208.304939013124</v>
      </c>
      <c r="AH73" s="76">
        <f t="shared" si="26"/>
        <v>2680983.751815215</v>
      </c>
      <c r="AI73" s="79">
        <f t="shared" si="27"/>
        <v>1.3912706906900024E-13</v>
      </c>
      <c r="AJ73" s="79">
        <f t="shared" si="28"/>
        <v>1.4202515463274951E-09</v>
      </c>
      <c r="AK73" s="79">
        <f t="shared" si="29"/>
        <v>1.3912706906900024E-13</v>
      </c>
      <c r="AM73" s="76">
        <f t="shared" si="30"/>
        <v>0.3222638430399048</v>
      </c>
      <c r="AN73" s="76">
        <f t="shared" si="7"/>
        <v>84.63541519862144</v>
      </c>
      <c r="AO73" s="83">
        <f t="shared" si="31"/>
        <v>10208.304939013124</v>
      </c>
      <c r="AP73" s="83">
        <f t="shared" si="32"/>
        <v>2680983.751815215</v>
      </c>
      <c r="AQ73" s="74">
        <f t="shared" si="33"/>
        <v>1.3912706906900024E-13</v>
      </c>
      <c r="AR73" s="74">
        <f t="shared" si="34"/>
        <v>1.4202515463274951E-09</v>
      </c>
      <c r="AS73" s="74">
        <f t="shared" si="35"/>
        <v>1.3912706906900024E-13</v>
      </c>
      <c r="AU73" s="77">
        <f t="shared" si="36"/>
        <v>0</v>
      </c>
      <c r="AV73" s="77">
        <f t="shared" si="37"/>
        <v>1</v>
      </c>
    </row>
    <row r="74" spans="1:48" s="76" customFormat="1" ht="12.75">
      <c r="A74" s="76">
        <f t="shared" si="38"/>
        <v>29</v>
      </c>
      <c r="B74" s="76">
        <f t="shared" si="39"/>
        <v>30</v>
      </c>
      <c r="C74" s="76">
        <f t="shared" si="8"/>
        <v>29.5</v>
      </c>
      <c r="D74" s="83">
        <f t="shared" si="1"/>
        <v>0.0008806259533906419</v>
      </c>
      <c r="E74" s="83">
        <f t="shared" si="9"/>
        <v>185.35396635</v>
      </c>
      <c r="F74" s="83">
        <f t="shared" si="10"/>
        <v>0.1632275133317057</v>
      </c>
      <c r="G74" s="83">
        <f t="shared" si="11"/>
        <v>7414.158654000001</v>
      </c>
      <c r="H74" s="83">
        <f t="shared" si="12"/>
        <v>7414.321881513332</v>
      </c>
      <c r="I74" s="83"/>
      <c r="J74" s="83">
        <f>SUM($H$45:H74)</f>
        <v>123305.48807600308</v>
      </c>
      <c r="K74" s="83">
        <f t="shared" si="13"/>
        <v>351.14881186756577</v>
      </c>
      <c r="L74" s="83">
        <f>SUM($G$45:G74)</f>
        <v>113097.33540000001</v>
      </c>
      <c r="M74" s="83">
        <f t="shared" si="14"/>
        <v>10208.152676003068</v>
      </c>
      <c r="N74" s="84">
        <f t="shared" si="15"/>
        <v>0.03439885971660993</v>
      </c>
      <c r="O74" s="178">
        <f t="shared" si="16"/>
        <v>0.9999850843983584</v>
      </c>
      <c r="P74" s="178"/>
      <c r="Q74" s="161">
        <f t="shared" si="17"/>
        <v>2.2015648834766048E-05</v>
      </c>
      <c r="R74" s="162">
        <f t="shared" si="18"/>
        <v>0.004080687833292643</v>
      </c>
      <c r="S74" s="162">
        <f t="shared" si="19"/>
        <v>0.16322751333170568</v>
      </c>
      <c r="T74" s="163">
        <f t="shared" si="20"/>
        <v>1.598967843406582E-05</v>
      </c>
      <c r="U74" s="163">
        <f>SUM($T$45:T74)</f>
        <v>0.999985084398342</v>
      </c>
      <c r="V74" s="85"/>
      <c r="W74" s="83">
        <f t="shared" si="21"/>
        <v>0.1632275133317057</v>
      </c>
      <c r="X74" s="83">
        <f t="shared" si="22"/>
        <v>86.10645667726278</v>
      </c>
      <c r="Y74" s="73">
        <f t="shared" si="2"/>
        <v>10208.304939013122</v>
      </c>
      <c r="Z74" s="74">
        <f t="shared" si="3"/>
        <v>5385127.476598529</v>
      </c>
      <c r="AA74" s="79">
        <f t="shared" si="23"/>
        <v>3.448323670197131E-14</v>
      </c>
      <c r="AB74" s="79">
        <f t="shared" si="4"/>
        <v>3.520153955378923E-10</v>
      </c>
      <c r="AC74" s="79">
        <f t="shared" si="5"/>
        <v>3.448323670197131E-14</v>
      </c>
      <c r="AE74" s="83">
        <f t="shared" si="24"/>
        <v>0.1632275133317057</v>
      </c>
      <c r="AF74" s="83">
        <f t="shared" si="6"/>
        <v>86.10645667726278</v>
      </c>
      <c r="AG74" s="76">
        <f t="shared" si="25"/>
        <v>10208.304939013122</v>
      </c>
      <c r="AH74" s="76">
        <f t="shared" si="26"/>
        <v>5385127.476598529</v>
      </c>
      <c r="AI74" s="79">
        <f t="shared" si="27"/>
        <v>3.448323670197131E-14</v>
      </c>
      <c r="AJ74" s="79">
        <f t="shared" si="28"/>
        <v>3.520153955378923E-10</v>
      </c>
      <c r="AK74" s="79">
        <f t="shared" si="29"/>
        <v>3.448323670197131E-14</v>
      </c>
      <c r="AM74" s="76">
        <f t="shared" si="30"/>
        <v>0.1632275133317057</v>
      </c>
      <c r="AN74" s="76">
        <f t="shared" si="7"/>
        <v>86.10645667726278</v>
      </c>
      <c r="AO74" s="83">
        <f t="shared" si="31"/>
        <v>10208.304939013122</v>
      </c>
      <c r="AP74" s="83">
        <f t="shared" si="32"/>
        <v>5385127.476598529</v>
      </c>
      <c r="AQ74" s="74">
        <f t="shared" si="33"/>
        <v>3.448323670197131E-14</v>
      </c>
      <c r="AR74" s="74">
        <f t="shared" si="34"/>
        <v>3.520153955378923E-10</v>
      </c>
      <c r="AS74" s="74">
        <f t="shared" si="35"/>
        <v>3.448323670197131E-14</v>
      </c>
      <c r="AU74" s="77">
        <f t="shared" si="36"/>
        <v>0</v>
      </c>
      <c r="AV74" s="77">
        <f t="shared" si="37"/>
        <v>1</v>
      </c>
    </row>
    <row r="75" spans="1:48" ht="12.75">
      <c r="A75">
        <f t="shared" si="38"/>
        <v>30</v>
      </c>
      <c r="B75">
        <f t="shared" si="39"/>
        <v>31</v>
      </c>
      <c r="C75">
        <f t="shared" si="8"/>
        <v>30.5</v>
      </c>
      <c r="D75" s="1">
        <f t="shared" si="1"/>
        <v>0.0004204291488903303</v>
      </c>
      <c r="E75" s="1">
        <f t="shared" si="9"/>
        <v>191.63715165000002</v>
      </c>
      <c r="F75" s="1">
        <f t="shared" si="10"/>
        <v>0.08056984456397666</v>
      </c>
      <c r="G75" s="1">
        <f t="shared" si="11"/>
        <v>7665.486066000001</v>
      </c>
      <c r="H75" s="1">
        <f t="shared" si="12"/>
        <v>7665.566635844565</v>
      </c>
      <c r="I75" s="1"/>
      <c r="J75" s="1">
        <f>SUM($H$45:H75)</f>
        <v>130971.05471184764</v>
      </c>
      <c r="K75" s="1">
        <f t="shared" si="13"/>
        <v>361.8992328146713</v>
      </c>
      <c r="L75" s="1">
        <f>SUM($G$45:G75)</f>
        <v>120762.82146600001</v>
      </c>
      <c r="M75" s="1">
        <f t="shared" si="14"/>
        <v>10208.23324584763</v>
      </c>
      <c r="N75" s="23">
        <f t="shared" si="15"/>
        <v>0.03545170100437114</v>
      </c>
      <c r="O75" s="179">
        <f t="shared" si="16"/>
        <v>0.9999929769765135</v>
      </c>
      <c r="P75" s="179"/>
      <c r="Q75" s="164">
        <f t="shared" si="17"/>
        <v>1.0510728722258258E-05</v>
      </c>
      <c r="R75" s="165">
        <f t="shared" si="18"/>
        <v>0.0020142461140994165</v>
      </c>
      <c r="S75" s="165">
        <f t="shared" si="19"/>
        <v>0.08056984456397664</v>
      </c>
      <c r="T75" s="155">
        <f t="shared" si="20"/>
        <v>7.892578155268711E-06</v>
      </c>
      <c r="U75" s="155">
        <f>SUM($T$45:T75)</f>
        <v>0.9999929769764972</v>
      </c>
      <c r="W75" s="1">
        <f t="shared" si="21"/>
        <v>0.08056984456397666</v>
      </c>
      <c r="X75" s="1">
        <f t="shared" si="22"/>
        <v>87.55322173309538</v>
      </c>
      <c r="Y75" s="8">
        <f t="shared" si="2"/>
        <v>10208.304939013122</v>
      </c>
      <c r="Z75" s="9">
        <f t="shared" si="3"/>
        <v>11093107.982041204</v>
      </c>
      <c r="AA75" s="11">
        <f t="shared" si="23"/>
        <v>8.126312495379103E-15</v>
      </c>
      <c r="AB75" s="11">
        <f t="shared" si="4"/>
        <v>8.295587598254254E-11</v>
      </c>
      <c r="AC75" s="11">
        <f t="shared" si="5"/>
        <v>8.126312495379103E-15</v>
      </c>
      <c r="AE75" s="1">
        <f t="shared" si="24"/>
        <v>0.08056984456397666</v>
      </c>
      <c r="AF75" s="1">
        <f t="shared" si="6"/>
        <v>87.55322173309538</v>
      </c>
      <c r="AG75">
        <f t="shared" si="25"/>
        <v>10208.304939013122</v>
      </c>
      <c r="AH75">
        <f t="shared" si="26"/>
        <v>11093107.982041204</v>
      </c>
      <c r="AI75" s="11">
        <f t="shared" si="27"/>
        <v>8.126312495379103E-15</v>
      </c>
      <c r="AJ75" s="11">
        <f t="shared" si="28"/>
        <v>8.295587598254254E-11</v>
      </c>
      <c r="AK75" s="11">
        <f t="shared" si="29"/>
        <v>8.126312495379103E-15</v>
      </c>
      <c r="AM75">
        <f t="shared" si="30"/>
        <v>0.08056984456397666</v>
      </c>
      <c r="AN75">
        <f t="shared" si="7"/>
        <v>87.55322173309538</v>
      </c>
      <c r="AO75" s="1">
        <f t="shared" si="31"/>
        <v>10208.304939013122</v>
      </c>
      <c r="AP75" s="1">
        <f t="shared" si="32"/>
        <v>11093107.982041204</v>
      </c>
      <c r="AQ75" s="9">
        <f t="shared" si="33"/>
        <v>8.126312495379103E-15</v>
      </c>
      <c r="AR75" s="9">
        <f t="shared" si="34"/>
        <v>8.295587598254254E-11</v>
      </c>
      <c r="AS75" s="9">
        <f t="shared" si="35"/>
        <v>8.126312495379103E-15</v>
      </c>
      <c r="AU75" s="40">
        <f t="shared" si="36"/>
        <v>0</v>
      </c>
      <c r="AV75" s="40">
        <f t="shared" si="37"/>
        <v>1</v>
      </c>
    </row>
    <row r="76" spans="1:48" ht="12.75">
      <c r="A76">
        <f t="shared" si="38"/>
        <v>31</v>
      </c>
      <c r="B76">
        <f t="shared" si="39"/>
        <v>32</v>
      </c>
      <c r="C76">
        <f t="shared" si="8"/>
        <v>31.5</v>
      </c>
      <c r="D76" s="1">
        <f t="shared" si="1"/>
        <v>0.00019583525048262105</v>
      </c>
      <c r="E76" s="1">
        <f t="shared" si="9"/>
        <v>197.92033695</v>
      </c>
      <c r="F76" s="1">
        <f t="shared" si="10"/>
        <v>0.03875977876220801</v>
      </c>
      <c r="G76" s="1">
        <f t="shared" si="11"/>
        <v>7916.813478</v>
      </c>
      <c r="H76" s="1">
        <f t="shared" si="12"/>
        <v>7916.852237778762</v>
      </c>
      <c r="I76" s="1"/>
      <c r="J76" s="1">
        <f>SUM($H$45:H76)</f>
        <v>138887.9069496264</v>
      </c>
      <c r="K76" s="1">
        <f t="shared" si="13"/>
        <v>372.67667883787203</v>
      </c>
      <c r="L76" s="1">
        <f>SUM($G$45:G76)</f>
        <v>128679.634944</v>
      </c>
      <c r="M76" s="1">
        <f t="shared" si="14"/>
        <v>10208.272005626393</v>
      </c>
      <c r="N76" s="23">
        <f t="shared" si="15"/>
        <v>0.03650732255493069</v>
      </c>
      <c r="O76" s="179">
        <f t="shared" si="16"/>
        <v>0.9999967738633615</v>
      </c>
      <c r="P76" s="179"/>
      <c r="Q76" s="164">
        <f t="shared" si="17"/>
        <v>4.8958812620655265E-06</v>
      </c>
      <c r="R76" s="165">
        <f t="shared" si="18"/>
        <v>0.0009689944690552003</v>
      </c>
      <c r="S76" s="165">
        <f t="shared" si="19"/>
        <v>0.03875977876220801</v>
      </c>
      <c r="T76" s="155">
        <f t="shared" si="20"/>
        <v>3.7968868478918184E-06</v>
      </c>
      <c r="U76" s="155">
        <f>SUM($T$45:T76)</f>
        <v>0.9999967738633452</v>
      </c>
      <c r="W76" s="1">
        <f t="shared" si="21"/>
        <v>0.03875977876220801</v>
      </c>
      <c r="X76" s="1">
        <f t="shared" si="22"/>
        <v>88.9766949137737</v>
      </c>
      <c r="Y76" s="8">
        <f t="shared" si="2"/>
        <v>10208.30493901312</v>
      </c>
      <c r="Z76" s="9">
        <f t="shared" si="3"/>
        <v>23434118.12842858</v>
      </c>
      <c r="AA76" s="11">
        <f t="shared" si="23"/>
        <v>1.8209699136356084E-15</v>
      </c>
      <c r="AB76" s="11">
        <f t="shared" si="4"/>
        <v>1.8589016163160676E-11</v>
      </c>
      <c r="AC76" s="11">
        <f t="shared" si="5"/>
        <v>1.820969913635608E-15</v>
      </c>
      <c r="AE76" s="1">
        <f t="shared" si="24"/>
        <v>0.03875977876220801</v>
      </c>
      <c r="AF76" s="1">
        <f t="shared" si="6"/>
        <v>88.9766949137737</v>
      </c>
      <c r="AG76">
        <f t="shared" si="25"/>
        <v>10208.30493901312</v>
      </c>
      <c r="AH76">
        <f t="shared" si="26"/>
        <v>23434118.12842858</v>
      </c>
      <c r="AI76" s="11">
        <f t="shared" si="27"/>
        <v>1.8209699136356084E-15</v>
      </c>
      <c r="AJ76" s="11">
        <f t="shared" si="28"/>
        <v>1.8589016163160676E-11</v>
      </c>
      <c r="AK76" s="11">
        <f t="shared" si="29"/>
        <v>1.820969913635608E-15</v>
      </c>
      <c r="AM76">
        <f t="shared" si="30"/>
        <v>0.03875977876220801</v>
      </c>
      <c r="AN76">
        <f t="shared" si="7"/>
        <v>88.9766949137737</v>
      </c>
      <c r="AO76" s="1">
        <f t="shared" si="31"/>
        <v>10208.30493901312</v>
      </c>
      <c r="AP76" s="1">
        <f t="shared" si="32"/>
        <v>23434118.12842858</v>
      </c>
      <c r="AQ76" s="9">
        <f t="shared" si="33"/>
        <v>1.8209699136356084E-15</v>
      </c>
      <c r="AR76" s="9">
        <f t="shared" si="34"/>
        <v>1.8589016163160676E-11</v>
      </c>
      <c r="AS76" s="9">
        <f t="shared" si="35"/>
        <v>1.820969913635608E-15</v>
      </c>
      <c r="AU76" s="40">
        <f t="shared" si="36"/>
        <v>0</v>
      </c>
      <c r="AV76" s="40">
        <f t="shared" si="37"/>
        <v>1</v>
      </c>
    </row>
    <row r="77" spans="1:48" ht="12.75">
      <c r="A77">
        <f t="shared" si="38"/>
        <v>32</v>
      </c>
      <c r="B77">
        <f t="shared" si="39"/>
        <v>33</v>
      </c>
      <c r="C77">
        <f t="shared" si="8"/>
        <v>32.5</v>
      </c>
      <c r="D77" s="1">
        <f aca="true" t="shared" si="40" ref="D77:D108">$B$5*EXP(-(C77*C77)/($B$10*$B$10))</f>
        <v>8.899910275086358E-05</v>
      </c>
      <c r="E77" s="1">
        <f t="shared" si="9"/>
        <v>204.20352225000002</v>
      </c>
      <c r="F77" s="1">
        <f t="shared" si="10"/>
        <v>0.018173930258816008</v>
      </c>
      <c r="G77" s="1">
        <f t="shared" si="11"/>
        <v>8168.140890000001</v>
      </c>
      <c r="H77" s="1">
        <f t="shared" si="12"/>
        <v>8168.159063930259</v>
      </c>
      <c r="I77" s="1"/>
      <c r="J77" s="1">
        <f>SUM($H$45:H77)</f>
        <v>147056.06601355667</v>
      </c>
      <c r="K77" s="1">
        <f t="shared" si="13"/>
        <v>383.4788990460318</v>
      </c>
      <c r="L77" s="1">
        <f>SUM($G$45:G77)</f>
        <v>136847.775834</v>
      </c>
      <c r="M77" s="1">
        <f t="shared" si="14"/>
        <v>10208.290179556672</v>
      </c>
      <c r="N77" s="23">
        <f t="shared" si="15"/>
        <v>0.037565438707257204</v>
      </c>
      <c r="O77" s="179">
        <f t="shared" si="16"/>
        <v>0.9999985541716876</v>
      </c>
      <c r="P77" s="179"/>
      <c r="Q77" s="164">
        <f t="shared" si="17"/>
        <v>2.2249775687715897E-06</v>
      </c>
      <c r="R77" s="165">
        <f t="shared" si="18"/>
        <v>0.00045434825647040024</v>
      </c>
      <c r="S77" s="165">
        <f t="shared" si="19"/>
        <v>0.018173930258816008</v>
      </c>
      <c r="T77" s="155">
        <f t="shared" si="20"/>
        <v>1.780308324192063E-06</v>
      </c>
      <c r="U77" s="155">
        <f>SUM($T$45:T77)</f>
        <v>0.9999985541716694</v>
      </c>
      <c r="W77" s="1">
        <f t="shared" si="21"/>
        <v>0.018173930258816008</v>
      </c>
      <c r="X77" s="1">
        <f t="shared" si="22"/>
        <v>90.37786821966017</v>
      </c>
      <c r="Y77" s="8">
        <f aca="true" t="shared" si="41" ref="Y77:Y108">W77/T77</f>
        <v>10208.30493901312</v>
      </c>
      <c r="Z77" s="9">
        <f aca="true" t="shared" si="42" ref="Z77:Z108">X77/T77</f>
        <v>50765289.917225614</v>
      </c>
      <c r="AA77" s="11">
        <f t="shared" si="23"/>
        <v>3.880308530209364E-16</v>
      </c>
      <c r="AB77" s="11">
        <f aca="true" t="shared" si="43" ref="AB77:AB108">AA77*Y77</f>
        <v>3.961137273383099E-12</v>
      </c>
      <c r="AC77" s="11">
        <f aca="true" t="shared" si="44" ref="AC77:AC108">AA77*AA77*Z77*Z77</f>
        <v>3.880308530209364E-16</v>
      </c>
      <c r="AE77" s="1">
        <f t="shared" si="24"/>
        <v>0.018173930258816008</v>
      </c>
      <c r="AF77" s="1">
        <f aca="true" t="shared" si="45" ref="AF77:AF108">SQRT(AE77+G77)</f>
        <v>90.37786821966017</v>
      </c>
      <c r="AG77">
        <f t="shared" si="25"/>
        <v>10208.30493901312</v>
      </c>
      <c r="AH77">
        <f t="shared" si="26"/>
        <v>50765289.917225614</v>
      </c>
      <c r="AI77" s="11">
        <f t="shared" si="27"/>
        <v>3.880308530209364E-16</v>
      </c>
      <c r="AJ77" s="11">
        <f t="shared" si="28"/>
        <v>3.961137273383099E-12</v>
      </c>
      <c r="AK77" s="11">
        <f t="shared" si="29"/>
        <v>3.880308530209364E-16</v>
      </c>
      <c r="AM77">
        <f t="shared" si="30"/>
        <v>0.018173930258816008</v>
      </c>
      <c r="AN77">
        <f aca="true" t="shared" si="46" ref="AN77:AN108">SQRT(AM77+G77)</f>
        <v>90.37786821966017</v>
      </c>
      <c r="AO77" s="1">
        <f t="shared" si="31"/>
        <v>10208.30493901312</v>
      </c>
      <c r="AP77" s="1">
        <f t="shared" si="32"/>
        <v>50765289.917225614</v>
      </c>
      <c r="AQ77" s="9">
        <f t="shared" si="33"/>
        <v>3.880308530209364E-16</v>
      </c>
      <c r="AR77" s="9">
        <f t="shared" si="34"/>
        <v>3.961137273383099E-12</v>
      </c>
      <c r="AS77" s="9">
        <f t="shared" si="35"/>
        <v>3.880308530209364E-16</v>
      </c>
      <c r="AU77" s="40">
        <f t="shared" si="36"/>
        <v>0</v>
      </c>
      <c r="AV77" s="40">
        <f t="shared" si="37"/>
        <v>1</v>
      </c>
    </row>
    <row r="78" spans="1:48" ht="12.75">
      <c r="A78">
        <f t="shared" si="38"/>
        <v>33</v>
      </c>
      <c r="B78">
        <f t="shared" si="39"/>
        <v>34</v>
      </c>
      <c r="C78">
        <f t="shared" si="8"/>
        <v>33.5</v>
      </c>
      <c r="D78" s="1">
        <f t="shared" si="40"/>
        <v>3.946181898135793E-05</v>
      </c>
      <c r="E78" s="1">
        <f t="shared" si="9"/>
        <v>210.48670755</v>
      </c>
      <c r="F78" s="1">
        <f t="shared" si="10"/>
        <v>0.008306188351320127</v>
      </c>
      <c r="G78" s="1">
        <f t="shared" si="11"/>
        <v>8419.468302000001</v>
      </c>
      <c r="H78" s="1">
        <f t="shared" si="12"/>
        <v>8419.476608188352</v>
      </c>
      <c r="I78" s="1"/>
      <c r="J78" s="1">
        <f>SUM($H$45:H78)</f>
        <v>155475.54262174503</v>
      </c>
      <c r="K78" s="1">
        <f t="shared" si="13"/>
        <v>394.3038709190477</v>
      </c>
      <c r="L78" s="1">
        <f>SUM($G$45:G78)</f>
        <v>145267.244136</v>
      </c>
      <c r="M78" s="1">
        <f t="shared" si="14"/>
        <v>10208.298485745036</v>
      </c>
      <c r="N78" s="23">
        <f t="shared" si="15"/>
        <v>0.0386258171692038</v>
      </c>
      <c r="O78" s="179">
        <f t="shared" si="16"/>
        <v>0.9999993678413823</v>
      </c>
      <c r="P78" s="179"/>
      <c r="Q78" s="164">
        <f t="shared" si="17"/>
        <v>9.865454745339482E-07</v>
      </c>
      <c r="R78" s="165">
        <f t="shared" si="18"/>
        <v>0.00020765470878300312</v>
      </c>
      <c r="S78" s="165">
        <f t="shared" si="19"/>
        <v>0.008306188351320123</v>
      </c>
      <c r="T78" s="155">
        <f t="shared" si="20"/>
        <v>8.136696935429829E-07</v>
      </c>
      <c r="U78" s="155">
        <f>SUM($T$45:T78)</f>
        <v>0.9999993678413629</v>
      </c>
      <c r="W78" s="1">
        <f t="shared" si="21"/>
        <v>0.008306188351320127</v>
      </c>
      <c r="X78" s="1">
        <f t="shared" si="22"/>
        <v>91.75770598804414</v>
      </c>
      <c r="Y78" s="8">
        <f t="shared" si="41"/>
        <v>10208.304939013124</v>
      </c>
      <c r="Z78" s="9">
        <f t="shared" si="42"/>
        <v>112770214.64139976</v>
      </c>
      <c r="AA78" s="11">
        <f t="shared" si="23"/>
        <v>0</v>
      </c>
      <c r="AB78" s="11">
        <f t="shared" si="43"/>
        <v>0</v>
      </c>
      <c r="AC78" s="11">
        <f t="shared" si="44"/>
        <v>0</v>
      </c>
      <c r="AE78" s="1">
        <f t="shared" si="24"/>
        <v>0.008306188351320127</v>
      </c>
      <c r="AF78" s="1">
        <f t="shared" si="45"/>
        <v>91.75770598804414</v>
      </c>
      <c r="AG78">
        <f t="shared" si="25"/>
        <v>10208.304939013124</v>
      </c>
      <c r="AH78">
        <f t="shared" si="26"/>
        <v>112770214.64139976</v>
      </c>
      <c r="AI78" s="11">
        <f t="shared" si="27"/>
        <v>0</v>
      </c>
      <c r="AJ78" s="11">
        <f t="shared" si="28"/>
        <v>0</v>
      </c>
      <c r="AK78" s="11">
        <f t="shared" si="29"/>
        <v>0</v>
      </c>
      <c r="AM78">
        <f t="shared" si="30"/>
        <v>0.008306188351320127</v>
      </c>
      <c r="AN78">
        <f t="shared" si="46"/>
        <v>91.75770598804414</v>
      </c>
      <c r="AO78" s="1">
        <f t="shared" si="31"/>
        <v>10208.304939013124</v>
      </c>
      <c r="AP78" s="1">
        <f t="shared" si="32"/>
        <v>112770214.64139976</v>
      </c>
      <c r="AQ78" s="9">
        <f t="shared" si="33"/>
        <v>0</v>
      </c>
      <c r="AR78" s="9">
        <f t="shared" si="34"/>
        <v>0</v>
      </c>
      <c r="AS78" s="9">
        <f t="shared" si="35"/>
        <v>0</v>
      </c>
      <c r="AU78" s="40">
        <f t="shared" si="36"/>
        <v>1</v>
      </c>
      <c r="AV78" s="40">
        <f t="shared" si="37"/>
        <v>0</v>
      </c>
    </row>
    <row r="79" spans="1:48" ht="12.75">
      <c r="A79">
        <f t="shared" si="38"/>
        <v>34</v>
      </c>
      <c r="B79">
        <f t="shared" si="39"/>
        <v>35</v>
      </c>
      <c r="C79">
        <f t="shared" si="8"/>
        <v>34.5</v>
      </c>
      <c r="D79" s="1">
        <f t="shared" si="40"/>
        <v>1.707124845367381E-05</v>
      </c>
      <c r="E79" s="1">
        <f t="shared" si="9"/>
        <v>216.76989285000002</v>
      </c>
      <c r="F79" s="1">
        <f t="shared" si="10"/>
        <v>0.0037005326981186</v>
      </c>
      <c r="G79" s="1">
        <f t="shared" si="11"/>
        <v>8670.795714</v>
      </c>
      <c r="H79" s="1">
        <f t="shared" si="12"/>
        <v>8670.799414532697</v>
      </c>
      <c r="I79" s="1"/>
      <c r="J79" s="1">
        <f>SUM($H$45:H79)</f>
        <v>164146.34203627773</v>
      </c>
      <c r="K79" s="1">
        <f t="shared" si="13"/>
        <v>405.14977728770594</v>
      </c>
      <c r="L79" s="1">
        <f>SUM($G$45:G79)</f>
        <v>153938.03985</v>
      </c>
      <c r="M79" s="1">
        <f t="shared" si="14"/>
        <v>10208.302186277724</v>
      </c>
      <c r="N79" s="23">
        <f t="shared" si="15"/>
        <v>0.039688262543042585</v>
      </c>
      <c r="O79" s="179">
        <f t="shared" si="16"/>
        <v>0.9999997303435519</v>
      </c>
      <c r="P79" s="179"/>
      <c r="Q79" s="164">
        <f t="shared" si="17"/>
        <v>4.267812113418452E-07</v>
      </c>
      <c r="R79" s="165">
        <f t="shared" si="18"/>
        <v>9.2513317452965E-05</v>
      </c>
      <c r="S79" s="165">
        <f t="shared" si="19"/>
        <v>0.0037005326981185993</v>
      </c>
      <c r="T79" s="155">
        <f t="shared" si="20"/>
        <v>3.62502170558822E-07</v>
      </c>
      <c r="U79" s="155">
        <f>SUM($T$45:T79)</f>
        <v>0.9999997303435334</v>
      </c>
      <c r="W79" s="1">
        <f t="shared" si="21"/>
        <v>0.0037005326981186</v>
      </c>
      <c r="X79" s="1">
        <f t="shared" si="22"/>
        <v>93.11712739626742</v>
      </c>
      <c r="Y79" s="8">
        <f t="shared" si="41"/>
        <v>10208.304939013124</v>
      </c>
      <c r="Z79" s="9">
        <f t="shared" si="42"/>
        <v>256873296.1039129</v>
      </c>
      <c r="AA79" s="11">
        <f t="shared" si="23"/>
        <v>0</v>
      </c>
      <c r="AB79" s="11">
        <f t="shared" si="43"/>
        <v>0</v>
      </c>
      <c r="AC79" s="11">
        <f t="shared" si="44"/>
        <v>0</v>
      </c>
      <c r="AE79" s="1">
        <f t="shared" si="24"/>
        <v>0.0037005326981185997</v>
      </c>
      <c r="AF79" s="1">
        <f t="shared" si="45"/>
        <v>93.11712739626742</v>
      </c>
      <c r="AG79">
        <f t="shared" si="25"/>
        <v>10208.304939013122</v>
      </c>
      <c r="AH79">
        <f t="shared" si="26"/>
        <v>256873296.1039129</v>
      </c>
      <c r="AI79" s="11">
        <f t="shared" si="27"/>
        <v>0</v>
      </c>
      <c r="AJ79" s="11">
        <f t="shared" si="28"/>
        <v>0</v>
      </c>
      <c r="AK79" s="11">
        <f t="shared" si="29"/>
        <v>0</v>
      </c>
      <c r="AM79">
        <f t="shared" si="30"/>
        <v>0.0037005326981185997</v>
      </c>
      <c r="AN79">
        <f t="shared" si="46"/>
        <v>93.11712739626742</v>
      </c>
      <c r="AO79" s="1">
        <f t="shared" si="31"/>
        <v>10208.304939013122</v>
      </c>
      <c r="AP79" s="1">
        <f t="shared" si="32"/>
        <v>256873296.1039129</v>
      </c>
      <c r="AQ79" s="9">
        <f t="shared" si="33"/>
        <v>0</v>
      </c>
      <c r="AR79" s="9">
        <f t="shared" si="34"/>
        <v>0</v>
      </c>
      <c r="AS79" s="9">
        <f t="shared" si="35"/>
        <v>0</v>
      </c>
      <c r="AU79" s="40">
        <f t="shared" si="36"/>
        <v>1</v>
      </c>
      <c r="AV79" s="40">
        <f t="shared" si="37"/>
        <v>0</v>
      </c>
    </row>
    <row r="80" spans="1:48" ht="12.75">
      <c r="A80">
        <f t="shared" si="38"/>
        <v>35</v>
      </c>
      <c r="B80">
        <f t="shared" si="39"/>
        <v>36</v>
      </c>
      <c r="C80">
        <f t="shared" si="8"/>
        <v>35.5</v>
      </c>
      <c r="D80" s="1">
        <f t="shared" si="40"/>
        <v>7.205268635854148E-06</v>
      </c>
      <c r="E80" s="1">
        <f t="shared" si="9"/>
        <v>223.05307815</v>
      </c>
      <c r="F80" s="1">
        <f t="shared" si="10"/>
        <v>0.0016071573481249192</v>
      </c>
      <c r="G80" s="1">
        <f t="shared" si="11"/>
        <v>8922.123126</v>
      </c>
      <c r="H80" s="1">
        <f t="shared" si="12"/>
        <v>8922.124733157349</v>
      </c>
      <c r="I80" s="1"/>
      <c r="J80" s="1">
        <f>SUM($H$45:H80)</f>
        <v>173068.46676943506</v>
      </c>
      <c r="K80" s="1">
        <f t="shared" si="13"/>
        <v>416.0149838280288</v>
      </c>
      <c r="L80" s="1">
        <f>SUM($G$45:G80)</f>
        <v>162860.162976</v>
      </c>
      <c r="M80" s="1">
        <f t="shared" si="14"/>
        <v>10208.303793435072</v>
      </c>
      <c r="N80" s="23">
        <f t="shared" si="15"/>
        <v>0.04075260613771768</v>
      </c>
      <c r="O80" s="179">
        <f t="shared" si="16"/>
        <v>0.9999998877798117</v>
      </c>
      <c r="P80" s="179"/>
      <c r="Q80" s="164">
        <f t="shared" si="17"/>
        <v>1.801317158963537E-07</v>
      </c>
      <c r="R80" s="165">
        <f t="shared" si="18"/>
        <v>4.0178933703122984E-05</v>
      </c>
      <c r="S80" s="165">
        <f t="shared" si="19"/>
        <v>0.001607157348124919</v>
      </c>
      <c r="T80" s="155">
        <f t="shared" si="20"/>
        <v>1.5743625976364003E-07</v>
      </c>
      <c r="U80" s="155">
        <f>SUM($T$45:T80)</f>
        <v>0.9999998877797932</v>
      </c>
      <c r="W80" s="1">
        <f t="shared" si="21"/>
        <v>0.0016071573481249192</v>
      </c>
      <c r="X80" s="1">
        <f t="shared" si="22"/>
        <v>94.4569993867969</v>
      </c>
      <c r="Y80" s="8">
        <f t="shared" si="41"/>
        <v>10208.30493901312</v>
      </c>
      <c r="Z80" s="9">
        <f t="shared" si="42"/>
        <v>599969787.954857</v>
      </c>
      <c r="AA80" s="11">
        <f t="shared" si="23"/>
        <v>0</v>
      </c>
      <c r="AB80" s="11">
        <f t="shared" si="43"/>
        <v>0</v>
      </c>
      <c r="AC80" s="11">
        <f t="shared" si="44"/>
        <v>0</v>
      </c>
      <c r="AE80" s="1">
        <f t="shared" si="24"/>
        <v>0.0016071573481249192</v>
      </c>
      <c r="AF80" s="1">
        <f t="shared" si="45"/>
        <v>94.4569993867969</v>
      </c>
      <c r="AG80">
        <f t="shared" si="25"/>
        <v>10208.30493901312</v>
      </c>
      <c r="AH80">
        <f t="shared" si="26"/>
        <v>599969787.954857</v>
      </c>
      <c r="AI80" s="11">
        <f t="shared" si="27"/>
        <v>0</v>
      </c>
      <c r="AJ80" s="11">
        <f t="shared" si="28"/>
        <v>0</v>
      </c>
      <c r="AK80" s="11">
        <f t="shared" si="29"/>
        <v>0</v>
      </c>
      <c r="AM80">
        <f t="shared" si="30"/>
        <v>0.0016071573481249192</v>
      </c>
      <c r="AN80">
        <f t="shared" si="46"/>
        <v>94.4569993867969</v>
      </c>
      <c r="AO80" s="1">
        <f t="shared" si="31"/>
        <v>10208.30493901312</v>
      </c>
      <c r="AP80" s="1">
        <f t="shared" si="32"/>
        <v>599969787.954857</v>
      </c>
      <c r="AQ80" s="9">
        <f t="shared" si="33"/>
        <v>0</v>
      </c>
      <c r="AR80" s="9">
        <f t="shared" si="34"/>
        <v>0</v>
      </c>
      <c r="AS80" s="9">
        <f t="shared" si="35"/>
        <v>0</v>
      </c>
      <c r="AU80" s="40">
        <f t="shared" si="36"/>
        <v>1</v>
      </c>
      <c r="AV80" s="40">
        <f t="shared" si="37"/>
        <v>0</v>
      </c>
    </row>
    <row r="81" spans="1:48" ht="12.75">
      <c r="A81">
        <f t="shared" si="38"/>
        <v>36</v>
      </c>
      <c r="B81">
        <f t="shared" si="39"/>
        <v>37</v>
      </c>
      <c r="C81">
        <f t="shared" si="8"/>
        <v>36.5</v>
      </c>
      <c r="D81" s="1">
        <f t="shared" si="40"/>
        <v>2.967097262744632E-06</v>
      </c>
      <c r="E81" s="1">
        <f t="shared" si="9"/>
        <v>229.33626345000002</v>
      </c>
      <c r="F81" s="1">
        <f t="shared" si="10"/>
        <v>0.0006804629995305769</v>
      </c>
      <c r="G81" s="1">
        <f t="shared" si="11"/>
        <v>9173.450538000001</v>
      </c>
      <c r="H81" s="1">
        <f t="shared" si="12"/>
        <v>9173.451218463</v>
      </c>
      <c r="I81" s="1"/>
      <c r="J81" s="1">
        <f>SUM($H$45:H81)</f>
        <v>182241.91798789805</v>
      </c>
      <c r="K81" s="1">
        <f t="shared" si="13"/>
        <v>426.8980182524839</v>
      </c>
      <c r="L81" s="1">
        <f>SUM($G$45:G81)</f>
        <v>172033.613514</v>
      </c>
      <c r="M81" s="1">
        <f t="shared" si="14"/>
        <v>10208.304473898053</v>
      </c>
      <c r="N81" s="23">
        <f t="shared" si="15"/>
        <v>0.04181869960325276</v>
      </c>
      <c r="O81" s="179">
        <f t="shared" si="16"/>
        <v>0.9999999544375953</v>
      </c>
      <c r="P81" s="179"/>
      <c r="Q81" s="164">
        <f t="shared" si="17"/>
        <v>7.41774315686158E-08</v>
      </c>
      <c r="R81" s="165">
        <f t="shared" si="18"/>
        <v>1.7011574988264423E-05</v>
      </c>
      <c r="S81" s="165">
        <f t="shared" si="19"/>
        <v>0.0006804629995305767</v>
      </c>
      <c r="T81" s="155">
        <f t="shared" si="20"/>
        <v>6.665778536160774E-08</v>
      </c>
      <c r="U81" s="155">
        <f>SUM($T$45:T81)</f>
        <v>0.9999999544375786</v>
      </c>
      <c r="W81" s="1">
        <f t="shared" si="21"/>
        <v>0.0006804629995305769</v>
      </c>
      <c r="X81" s="1">
        <f t="shared" si="22"/>
        <v>95.77813538831815</v>
      </c>
      <c r="Y81" s="8">
        <f t="shared" si="41"/>
        <v>10208.304939013122</v>
      </c>
      <c r="Z81" s="9">
        <f t="shared" si="42"/>
        <v>1436863449.164073</v>
      </c>
      <c r="AA81" s="11">
        <f t="shared" si="23"/>
        <v>0</v>
      </c>
      <c r="AB81" s="11">
        <f t="shared" si="43"/>
        <v>0</v>
      </c>
      <c r="AC81" s="11">
        <f t="shared" si="44"/>
        <v>0</v>
      </c>
      <c r="AE81" s="1">
        <f t="shared" si="24"/>
        <v>0.0006804629995305769</v>
      </c>
      <c r="AF81" s="1">
        <f t="shared" si="45"/>
        <v>95.77813538831815</v>
      </c>
      <c r="AG81">
        <f t="shared" si="25"/>
        <v>10208.304939013122</v>
      </c>
      <c r="AH81">
        <f t="shared" si="26"/>
        <v>1436863449.164073</v>
      </c>
      <c r="AI81" s="11">
        <f t="shared" si="27"/>
        <v>0</v>
      </c>
      <c r="AJ81" s="11">
        <f t="shared" si="28"/>
        <v>0</v>
      </c>
      <c r="AK81" s="11">
        <f t="shared" si="29"/>
        <v>0</v>
      </c>
      <c r="AM81">
        <f t="shared" si="30"/>
        <v>0.0006804629995305769</v>
      </c>
      <c r="AN81">
        <f t="shared" si="46"/>
        <v>95.77813538831815</v>
      </c>
      <c r="AO81" s="1">
        <f t="shared" si="31"/>
        <v>10208.304939013122</v>
      </c>
      <c r="AP81" s="1">
        <f t="shared" si="32"/>
        <v>1436863449.164073</v>
      </c>
      <c r="AQ81" s="9">
        <f t="shared" si="33"/>
        <v>0</v>
      </c>
      <c r="AR81" s="9">
        <f t="shared" si="34"/>
        <v>0</v>
      </c>
      <c r="AS81" s="9">
        <f t="shared" si="35"/>
        <v>0</v>
      </c>
      <c r="AU81" s="40">
        <f t="shared" si="36"/>
        <v>1</v>
      </c>
      <c r="AV81" s="40">
        <f t="shared" si="37"/>
        <v>0</v>
      </c>
    </row>
    <row r="82" spans="1:48" ht="12.75">
      <c r="A82">
        <f t="shared" si="38"/>
        <v>37</v>
      </c>
      <c r="B82">
        <f t="shared" si="39"/>
        <v>38</v>
      </c>
      <c r="C82">
        <f t="shared" si="8"/>
        <v>37.5</v>
      </c>
      <c r="D82" s="1">
        <f t="shared" si="40"/>
        <v>1.1920928955078163E-06</v>
      </c>
      <c r="E82" s="1">
        <f t="shared" si="9"/>
        <v>235.61944875</v>
      </c>
      <c r="F82" s="1">
        <f t="shared" si="10"/>
        <v>0.00028088027089834304</v>
      </c>
      <c r="G82" s="1">
        <f t="shared" si="11"/>
        <v>9424.77795</v>
      </c>
      <c r="H82" s="1">
        <f t="shared" si="12"/>
        <v>9424.77823088027</v>
      </c>
      <c r="I82" s="1"/>
      <c r="J82" s="1">
        <f>SUM($H$45:H82)</f>
        <v>191666.69621877832</v>
      </c>
      <c r="K82" s="1">
        <f t="shared" si="13"/>
        <v>437.7975516363452</v>
      </c>
      <c r="L82" s="1">
        <f>SUM($G$45:G82)</f>
        <v>181458.391464</v>
      </c>
      <c r="M82" s="1">
        <f t="shared" si="14"/>
        <v>10208.304754778335</v>
      </c>
      <c r="N82" s="23">
        <f t="shared" si="15"/>
        <v>0.042886410834415925</v>
      </c>
      <c r="O82" s="179">
        <f t="shared" si="16"/>
        <v>0.999999981952475</v>
      </c>
      <c r="P82" s="179"/>
      <c r="Q82" s="164">
        <f t="shared" si="17"/>
        <v>2.9802322387695405E-08</v>
      </c>
      <c r="R82" s="165">
        <f t="shared" si="18"/>
        <v>7.0220067724585754E-06</v>
      </c>
      <c r="S82" s="165">
        <f t="shared" si="19"/>
        <v>0.000280880270898343</v>
      </c>
      <c r="T82" s="155">
        <f t="shared" si="20"/>
        <v>2.7514878579390957E-08</v>
      </c>
      <c r="U82" s="155">
        <f>SUM($T$45:T82)</f>
        <v>0.9999999819524572</v>
      </c>
      <c r="W82" s="1">
        <f t="shared" si="21"/>
        <v>0.00028088027089834304</v>
      </c>
      <c r="X82" s="1">
        <f t="shared" si="22"/>
        <v>97.0812970189432</v>
      </c>
      <c r="Y82" s="8">
        <f t="shared" si="41"/>
        <v>10208.304939013122</v>
      </c>
      <c r="Z82" s="9">
        <f t="shared" si="42"/>
        <v>3528320022.886036</v>
      </c>
      <c r="AA82" s="11">
        <f t="shared" si="23"/>
        <v>0</v>
      </c>
      <c r="AB82" s="11">
        <f t="shared" si="43"/>
        <v>0</v>
      </c>
      <c r="AC82" s="11">
        <f t="shared" si="44"/>
        <v>0</v>
      </c>
      <c r="AE82" s="1">
        <f t="shared" si="24"/>
        <v>0.00028088027089834304</v>
      </c>
      <c r="AF82" s="1">
        <f t="shared" si="45"/>
        <v>97.0812970189432</v>
      </c>
      <c r="AG82">
        <f t="shared" si="25"/>
        <v>10208.304939013122</v>
      </c>
      <c r="AH82">
        <f t="shared" si="26"/>
        <v>3528320022.886036</v>
      </c>
      <c r="AI82" s="11">
        <f t="shared" si="27"/>
        <v>0</v>
      </c>
      <c r="AJ82" s="11">
        <f t="shared" si="28"/>
        <v>0</v>
      </c>
      <c r="AK82" s="11">
        <f t="shared" si="29"/>
        <v>0</v>
      </c>
      <c r="AM82">
        <f t="shared" si="30"/>
        <v>0.00028088027089834304</v>
      </c>
      <c r="AN82">
        <f t="shared" si="46"/>
        <v>97.0812970189432</v>
      </c>
      <c r="AO82" s="1">
        <f t="shared" si="31"/>
        <v>10208.304939013122</v>
      </c>
      <c r="AP82" s="1">
        <f t="shared" si="32"/>
        <v>3528320022.886036</v>
      </c>
      <c r="AQ82" s="9">
        <f t="shared" si="33"/>
        <v>0</v>
      </c>
      <c r="AR82" s="9">
        <f t="shared" si="34"/>
        <v>0</v>
      </c>
      <c r="AS82" s="9">
        <f t="shared" si="35"/>
        <v>0</v>
      </c>
      <c r="AU82" s="40">
        <f t="shared" si="36"/>
        <v>1</v>
      </c>
      <c r="AV82" s="40">
        <f t="shared" si="37"/>
        <v>0</v>
      </c>
    </row>
    <row r="83" spans="1:48" ht="12.75">
      <c r="A83">
        <f t="shared" si="38"/>
        <v>38</v>
      </c>
      <c r="B83">
        <f t="shared" si="39"/>
        <v>39</v>
      </c>
      <c r="C83">
        <f t="shared" si="8"/>
        <v>38.5</v>
      </c>
      <c r="D83" s="1">
        <f t="shared" si="40"/>
        <v>4.67288537302177E-07</v>
      </c>
      <c r="E83" s="1">
        <f t="shared" si="9"/>
        <v>241.90263405000002</v>
      </c>
      <c r="F83" s="1">
        <f t="shared" si="10"/>
        <v>0.0001130383280347683</v>
      </c>
      <c r="G83" s="1">
        <f t="shared" si="11"/>
        <v>9676.105362</v>
      </c>
      <c r="H83" s="1">
        <f t="shared" si="12"/>
        <v>9676.105475038328</v>
      </c>
      <c r="I83" s="1"/>
      <c r="J83" s="1">
        <f>SUM($H$45:H83)</f>
        <v>201342.80169381664</v>
      </c>
      <c r="K83" s="1">
        <f t="shared" si="13"/>
        <v>448.712381926125</v>
      </c>
      <c r="L83" s="1">
        <f>SUM($G$45:G83)</f>
        <v>191134.496826</v>
      </c>
      <c r="M83" s="1">
        <f t="shared" si="14"/>
        <v>10208.304867816652</v>
      </c>
      <c r="N83" s="23">
        <f t="shared" si="15"/>
        <v>0.04395562120609897</v>
      </c>
      <c r="O83" s="179">
        <f t="shared" si="16"/>
        <v>0.999999993025647</v>
      </c>
      <c r="P83" s="179"/>
      <c r="Q83" s="164">
        <f t="shared" si="17"/>
        <v>1.1682213432554424E-08</v>
      </c>
      <c r="R83" s="165">
        <f t="shared" si="18"/>
        <v>2.8259582008692075E-06</v>
      </c>
      <c r="S83" s="165">
        <f t="shared" si="19"/>
        <v>0.00011303832803476828</v>
      </c>
      <c r="T83" s="155">
        <f t="shared" si="20"/>
        <v>1.1073173137958413E-08</v>
      </c>
      <c r="U83" s="155">
        <f>SUM($T$45:T83)</f>
        <v>0.9999999930256304</v>
      </c>
      <c r="W83" s="1">
        <f t="shared" si="21"/>
        <v>0.0001130383280347683</v>
      </c>
      <c r="X83" s="1">
        <f t="shared" si="22"/>
        <v>98.36719714944779</v>
      </c>
      <c r="Y83" s="8">
        <f t="shared" si="41"/>
        <v>10208.304939013122</v>
      </c>
      <c r="Z83" s="9">
        <f t="shared" si="42"/>
        <v>8883379309.969316</v>
      </c>
      <c r="AA83" s="11">
        <f t="shared" si="23"/>
        <v>0</v>
      </c>
      <c r="AB83" s="11">
        <f t="shared" si="43"/>
        <v>0</v>
      </c>
      <c r="AC83" s="11">
        <f t="shared" si="44"/>
        <v>0</v>
      </c>
      <c r="AE83" s="1">
        <f t="shared" si="24"/>
        <v>0.0001130383280347683</v>
      </c>
      <c r="AF83" s="1">
        <f t="shared" si="45"/>
        <v>98.36719714944779</v>
      </c>
      <c r="AG83">
        <f t="shared" si="25"/>
        <v>10208.304939013122</v>
      </c>
      <c r="AH83">
        <f t="shared" si="26"/>
        <v>8883379309.969316</v>
      </c>
      <c r="AI83" s="11">
        <f t="shared" si="27"/>
        <v>0</v>
      </c>
      <c r="AJ83" s="11">
        <f t="shared" si="28"/>
        <v>0</v>
      </c>
      <c r="AK83" s="11">
        <f t="shared" si="29"/>
        <v>0</v>
      </c>
      <c r="AM83">
        <f t="shared" si="30"/>
        <v>0.0001130383280347683</v>
      </c>
      <c r="AN83">
        <f t="shared" si="46"/>
        <v>98.36719714944779</v>
      </c>
      <c r="AO83" s="1">
        <f t="shared" si="31"/>
        <v>10208.304939013122</v>
      </c>
      <c r="AP83" s="1">
        <f t="shared" si="32"/>
        <v>8883379309.969316</v>
      </c>
      <c r="AQ83" s="9">
        <f t="shared" si="33"/>
        <v>0</v>
      </c>
      <c r="AR83" s="9">
        <f t="shared" si="34"/>
        <v>0</v>
      </c>
      <c r="AS83" s="9">
        <f t="shared" si="35"/>
        <v>0</v>
      </c>
      <c r="AU83" s="40">
        <f t="shared" si="36"/>
        <v>1</v>
      </c>
      <c r="AV83" s="40">
        <f t="shared" si="37"/>
        <v>0</v>
      </c>
    </row>
    <row r="84" spans="1:48" ht="12.75">
      <c r="A84">
        <f t="shared" si="38"/>
        <v>39</v>
      </c>
      <c r="B84">
        <f t="shared" si="39"/>
        <v>40</v>
      </c>
      <c r="C84">
        <f t="shared" si="8"/>
        <v>39.5</v>
      </c>
      <c r="D84" s="1">
        <f t="shared" si="40"/>
        <v>1.7871329706669306E-07</v>
      </c>
      <c r="E84" s="1">
        <f t="shared" si="9"/>
        <v>248.18581935</v>
      </c>
      <c r="F84" s="1">
        <f t="shared" si="10"/>
        <v>4.435410606123717E-05</v>
      </c>
      <c r="G84" s="1">
        <f t="shared" si="11"/>
        <v>9927.432774</v>
      </c>
      <c r="H84" s="1">
        <f t="shared" si="12"/>
        <v>9927.432818354107</v>
      </c>
      <c r="I84" s="1"/>
      <c r="J84" s="1">
        <f>SUM($H$45:H84)</f>
        <v>211270.23451217075</v>
      </c>
      <c r="K84" s="1">
        <f t="shared" si="13"/>
        <v>459.64141949151053</v>
      </c>
      <c r="L84" s="1">
        <f>SUM($G$45:G84)</f>
        <v>201061.92959999997</v>
      </c>
      <c r="M84" s="1">
        <f t="shared" si="14"/>
        <v>10208.304912170774</v>
      </c>
      <c r="N84" s="23">
        <f t="shared" si="15"/>
        <v>0.045026223594037296</v>
      </c>
      <c r="O84" s="179">
        <f t="shared" si="16"/>
        <v>0.9999999973705526</v>
      </c>
      <c r="P84" s="179"/>
      <c r="Q84" s="164">
        <f t="shared" si="17"/>
        <v>4.467832426667326E-09</v>
      </c>
      <c r="R84" s="165">
        <f t="shared" si="18"/>
        <v>1.1088526515309291E-06</v>
      </c>
      <c r="S84" s="165">
        <f t="shared" si="19"/>
        <v>4.435410606123716E-05</v>
      </c>
      <c r="T84" s="155">
        <f t="shared" si="20"/>
        <v>4.344904107608394E-09</v>
      </c>
      <c r="U84" s="155">
        <f>SUM($T$45:T84)</f>
        <v>0.9999999973705345</v>
      </c>
      <c r="W84" s="1">
        <f t="shared" si="21"/>
        <v>4.435410606123717E-05</v>
      </c>
      <c r="X84" s="1">
        <f t="shared" si="22"/>
        <v>99.63650344303592</v>
      </c>
      <c r="Y84" s="8">
        <f t="shared" si="41"/>
        <v>10208.30493901312</v>
      </c>
      <c r="Z84" s="9">
        <f t="shared" si="42"/>
        <v>22931807233.343006</v>
      </c>
      <c r="AA84" s="11">
        <f t="shared" si="23"/>
        <v>0</v>
      </c>
      <c r="AB84" s="11">
        <f t="shared" si="43"/>
        <v>0</v>
      </c>
      <c r="AC84" s="11">
        <f t="shared" si="44"/>
        <v>0</v>
      </c>
      <c r="AE84" s="1">
        <f t="shared" si="24"/>
        <v>4.435410606123717E-05</v>
      </c>
      <c r="AF84" s="1">
        <f t="shared" si="45"/>
        <v>99.63650344303592</v>
      </c>
      <c r="AG84">
        <f t="shared" si="25"/>
        <v>10208.30493901312</v>
      </c>
      <c r="AH84">
        <f t="shared" si="26"/>
        <v>22931807233.343006</v>
      </c>
      <c r="AI84" s="11">
        <f t="shared" si="27"/>
        <v>0</v>
      </c>
      <c r="AJ84" s="11">
        <f t="shared" si="28"/>
        <v>0</v>
      </c>
      <c r="AK84" s="11">
        <f t="shared" si="29"/>
        <v>0</v>
      </c>
      <c r="AM84">
        <f t="shared" si="30"/>
        <v>4.435410606123717E-05</v>
      </c>
      <c r="AN84">
        <f t="shared" si="46"/>
        <v>99.63650344303592</v>
      </c>
      <c r="AO84" s="1">
        <f t="shared" si="31"/>
        <v>10208.30493901312</v>
      </c>
      <c r="AP84" s="1">
        <f t="shared" si="32"/>
        <v>22931807233.343006</v>
      </c>
      <c r="AQ84" s="9">
        <f t="shared" si="33"/>
        <v>0</v>
      </c>
      <c r="AR84" s="9">
        <f t="shared" si="34"/>
        <v>0</v>
      </c>
      <c r="AS84" s="9">
        <f t="shared" si="35"/>
        <v>0</v>
      </c>
      <c r="AU84" s="40">
        <f t="shared" si="36"/>
        <v>1</v>
      </c>
      <c r="AV84" s="40">
        <f t="shared" si="37"/>
        <v>0</v>
      </c>
    </row>
    <row r="85" spans="1:48" s="76" customFormat="1" ht="12.75">
      <c r="A85" s="76">
        <f t="shared" si="38"/>
        <v>40</v>
      </c>
      <c r="B85" s="76">
        <f t="shared" si="39"/>
        <v>41</v>
      </c>
      <c r="C85" s="76">
        <f t="shared" si="8"/>
        <v>40.5</v>
      </c>
      <c r="D85" s="83">
        <f t="shared" si="40"/>
        <v>6.668456427216338E-08</v>
      </c>
      <c r="E85" s="83">
        <f t="shared" si="9"/>
        <v>254.46900465000002</v>
      </c>
      <c r="F85" s="83">
        <f t="shared" si="10"/>
        <v>1.6969154695856368E-05</v>
      </c>
      <c r="G85" s="83">
        <f t="shared" si="11"/>
        <v>10178.760186000001</v>
      </c>
      <c r="H85" s="83">
        <f t="shared" si="12"/>
        <v>10178.760202969155</v>
      </c>
      <c r="I85" s="83"/>
      <c r="J85" s="83">
        <f>SUM($H$45:H85)</f>
        <v>221448.9947151399</v>
      </c>
      <c r="K85" s="83">
        <f t="shared" si="13"/>
        <v>470.58367450979415</v>
      </c>
      <c r="L85" s="83">
        <f>SUM($G$45:G85)</f>
        <v>211240.68978599997</v>
      </c>
      <c r="M85" s="83">
        <f t="shared" si="14"/>
        <v>10208.304929139937</v>
      </c>
      <c r="N85" s="84">
        <f t="shared" si="15"/>
        <v>0.04609812087083114</v>
      </c>
      <c r="O85" s="178">
        <f t="shared" si="16"/>
        <v>0.9999999990328425</v>
      </c>
      <c r="P85" s="178"/>
      <c r="Q85" s="161">
        <f t="shared" si="17"/>
        <v>1.6671141068040845E-09</v>
      </c>
      <c r="R85" s="162">
        <f t="shared" si="18"/>
        <v>4.242288673964092E-07</v>
      </c>
      <c r="S85" s="162">
        <f t="shared" si="19"/>
        <v>1.6969154695856364E-05</v>
      </c>
      <c r="T85" s="163">
        <f t="shared" si="20"/>
        <v>1.6622891652663389E-09</v>
      </c>
      <c r="U85" s="163">
        <f>SUM($T$45:T85)</f>
        <v>0.9999999990328237</v>
      </c>
      <c r="V85" s="85"/>
      <c r="W85" s="83">
        <f t="shared" si="21"/>
        <v>1.6969154695856368E-05</v>
      </c>
      <c r="X85" s="83">
        <f t="shared" si="22"/>
        <v>100.88984192161843</v>
      </c>
      <c r="Y85" s="73">
        <f t="shared" si="41"/>
        <v>10208.304939013122</v>
      </c>
      <c r="Z85" s="74">
        <f t="shared" si="42"/>
        <v>60693316198.96195</v>
      </c>
      <c r="AA85" s="79">
        <f t="shared" si="23"/>
        <v>0</v>
      </c>
      <c r="AB85" s="79">
        <f t="shared" si="43"/>
        <v>0</v>
      </c>
      <c r="AC85" s="79">
        <f t="shared" si="44"/>
        <v>0</v>
      </c>
      <c r="AE85" s="83">
        <f t="shared" si="24"/>
        <v>1.6969154695856368E-05</v>
      </c>
      <c r="AF85" s="83">
        <f t="shared" si="45"/>
        <v>100.88984192161843</v>
      </c>
      <c r="AG85" s="76">
        <f t="shared" si="25"/>
        <v>10208.304939013122</v>
      </c>
      <c r="AH85" s="76">
        <f t="shared" si="26"/>
        <v>60693316198.96195</v>
      </c>
      <c r="AI85" s="79">
        <f t="shared" si="27"/>
        <v>0</v>
      </c>
      <c r="AJ85" s="79">
        <f t="shared" si="28"/>
        <v>0</v>
      </c>
      <c r="AK85" s="79">
        <f t="shared" si="29"/>
        <v>0</v>
      </c>
      <c r="AM85" s="76">
        <f t="shared" si="30"/>
        <v>1.6969154695856368E-05</v>
      </c>
      <c r="AN85" s="76">
        <f t="shared" si="46"/>
        <v>100.88984192161843</v>
      </c>
      <c r="AO85" s="83">
        <f t="shared" si="31"/>
        <v>10208.304939013122</v>
      </c>
      <c r="AP85" s="83">
        <f t="shared" si="32"/>
        <v>60693316198.96195</v>
      </c>
      <c r="AQ85" s="74">
        <f t="shared" si="33"/>
        <v>0</v>
      </c>
      <c r="AR85" s="74">
        <f t="shared" si="34"/>
        <v>0</v>
      </c>
      <c r="AS85" s="74">
        <f t="shared" si="35"/>
        <v>0</v>
      </c>
      <c r="AU85" s="77">
        <f t="shared" si="36"/>
        <v>1</v>
      </c>
      <c r="AV85" s="77">
        <f t="shared" si="37"/>
        <v>0</v>
      </c>
    </row>
    <row r="86" spans="1:48" s="76" customFormat="1" ht="12.75">
      <c r="A86" s="76">
        <f t="shared" si="38"/>
        <v>41</v>
      </c>
      <c r="B86" s="76">
        <f t="shared" si="39"/>
        <v>42</v>
      </c>
      <c r="C86" s="76">
        <f t="shared" si="8"/>
        <v>41.5</v>
      </c>
      <c r="D86" s="83">
        <f t="shared" si="40"/>
        <v>2.4276746289918938E-08</v>
      </c>
      <c r="E86" s="83">
        <f t="shared" si="9"/>
        <v>260.75218995</v>
      </c>
      <c r="F86" s="83">
        <f t="shared" si="10"/>
        <v>6.3302147599569006E-06</v>
      </c>
      <c r="G86" s="83">
        <f t="shared" si="11"/>
        <v>10430.087598</v>
      </c>
      <c r="H86" s="83">
        <f t="shared" si="12"/>
        <v>10430.087604330214</v>
      </c>
      <c r="I86" s="83"/>
      <c r="J86" s="83">
        <f>SUM($H$45:H86)</f>
        <v>231879.08231947012</v>
      </c>
      <c r="K86" s="83">
        <f t="shared" si="13"/>
        <v>481.5382459571307</v>
      </c>
      <c r="L86" s="83">
        <f>SUM($G$45:G86)</f>
        <v>221670.777384</v>
      </c>
      <c r="M86" s="83">
        <f t="shared" si="14"/>
        <v>10208.304935470136</v>
      </c>
      <c r="N86" s="84">
        <f t="shared" si="15"/>
        <v>0.047171224703913474</v>
      </c>
      <c r="O86" s="178">
        <f t="shared" si="16"/>
        <v>0.9999999996529455</v>
      </c>
      <c r="P86" s="178"/>
      <c r="Q86" s="161">
        <f t="shared" si="17"/>
        <v>6.069186572479734E-10</v>
      </c>
      <c r="R86" s="162">
        <f t="shared" si="18"/>
        <v>1.5825536899892252E-07</v>
      </c>
      <c r="S86" s="162">
        <f t="shared" si="19"/>
        <v>6.3302147599569E-06</v>
      </c>
      <c r="T86" s="163">
        <f t="shared" si="20"/>
        <v>6.201043951738444E-10</v>
      </c>
      <c r="U86" s="163">
        <f>SUM($T$45:T86)</f>
        <v>0.9999999996529281</v>
      </c>
      <c r="V86" s="85"/>
      <c r="W86" s="83">
        <f t="shared" si="21"/>
        <v>6.3302147599569006E-06</v>
      </c>
      <c r="X86" s="83">
        <f t="shared" si="22"/>
        <v>102.1278003500037</v>
      </c>
      <c r="Y86" s="73">
        <f t="shared" si="41"/>
        <v>10208.304939013122</v>
      </c>
      <c r="Z86" s="74">
        <f t="shared" si="42"/>
        <v>164694527477.70392</v>
      </c>
      <c r="AA86" s="79">
        <f t="shared" si="23"/>
        <v>0</v>
      </c>
      <c r="AB86" s="79">
        <f t="shared" si="43"/>
        <v>0</v>
      </c>
      <c r="AC86" s="79">
        <f t="shared" si="44"/>
        <v>0</v>
      </c>
      <c r="AE86" s="83">
        <f t="shared" si="24"/>
        <v>6.330214759956901E-06</v>
      </c>
      <c r="AF86" s="83">
        <f t="shared" si="45"/>
        <v>102.1278003500037</v>
      </c>
      <c r="AG86" s="76">
        <f t="shared" si="25"/>
        <v>10208.304939013124</v>
      </c>
      <c r="AH86" s="76">
        <f t="shared" si="26"/>
        <v>164694527477.70392</v>
      </c>
      <c r="AI86" s="79">
        <f t="shared" si="27"/>
        <v>0</v>
      </c>
      <c r="AJ86" s="79">
        <f t="shared" si="28"/>
        <v>0</v>
      </c>
      <c r="AK86" s="79">
        <f t="shared" si="29"/>
        <v>0</v>
      </c>
      <c r="AM86" s="76">
        <f t="shared" si="30"/>
        <v>6.330214759956901E-06</v>
      </c>
      <c r="AN86" s="76">
        <f t="shared" si="46"/>
        <v>102.1278003500037</v>
      </c>
      <c r="AO86" s="83">
        <f t="shared" si="31"/>
        <v>10208.304939013124</v>
      </c>
      <c r="AP86" s="83">
        <f t="shared" si="32"/>
        <v>164694527477.70392</v>
      </c>
      <c r="AQ86" s="74">
        <f t="shared" si="33"/>
        <v>0</v>
      </c>
      <c r="AR86" s="74">
        <f t="shared" si="34"/>
        <v>0</v>
      </c>
      <c r="AS86" s="74">
        <f t="shared" si="35"/>
        <v>0</v>
      </c>
      <c r="AU86" s="77">
        <f t="shared" si="36"/>
        <v>1</v>
      </c>
      <c r="AV86" s="77">
        <f t="shared" si="37"/>
        <v>0</v>
      </c>
    </row>
    <row r="87" spans="1:48" s="76" customFormat="1" ht="12.75">
      <c r="A87" s="76">
        <f t="shared" si="38"/>
        <v>42</v>
      </c>
      <c r="B87" s="76">
        <f t="shared" si="39"/>
        <v>43</v>
      </c>
      <c r="C87" s="76">
        <f t="shared" si="8"/>
        <v>42.5</v>
      </c>
      <c r="D87" s="83">
        <f t="shared" si="40"/>
        <v>8.622880208187682E-09</v>
      </c>
      <c r="E87" s="83">
        <f t="shared" si="9"/>
        <v>267.03537525</v>
      </c>
      <c r="F87" s="83">
        <f t="shared" si="10"/>
        <v>2.302614052129196E-06</v>
      </c>
      <c r="G87" s="83">
        <f t="shared" si="11"/>
        <v>10681.41501</v>
      </c>
      <c r="H87" s="83">
        <f t="shared" si="12"/>
        <v>10681.415012302614</v>
      </c>
      <c r="I87" s="83"/>
      <c r="J87" s="83">
        <f>SUM($H$45:H87)</f>
        <v>242560.49733177273</v>
      </c>
      <c r="K87" s="83">
        <f t="shared" si="13"/>
        <v>492.5043119930756</v>
      </c>
      <c r="L87" s="83">
        <f>SUM($G$45:G87)</f>
        <v>232352.19239399998</v>
      </c>
      <c r="M87" s="83">
        <f t="shared" si="14"/>
        <v>10208.304937772744</v>
      </c>
      <c r="N87" s="84">
        <f t="shared" si="15"/>
        <v>0.04824545455834811</v>
      </c>
      <c r="O87" s="178">
        <f t="shared" si="16"/>
        <v>0.9999999998785076</v>
      </c>
      <c r="P87" s="178"/>
      <c r="Q87" s="161">
        <f t="shared" si="17"/>
        <v>2.1557200520469207E-10</v>
      </c>
      <c r="R87" s="162">
        <f t="shared" si="18"/>
        <v>5.75653513032299E-08</v>
      </c>
      <c r="S87" s="162">
        <f t="shared" si="19"/>
        <v>2.3026140521291957E-06</v>
      </c>
      <c r="T87" s="163">
        <f t="shared" si="20"/>
        <v>2.2556282026110783E-10</v>
      </c>
      <c r="U87" s="163">
        <f>SUM($T$45:T87)</f>
        <v>0.9999999998784909</v>
      </c>
      <c r="V87" s="85"/>
      <c r="W87" s="83">
        <f t="shared" si="21"/>
        <v>2.302614052129196E-06</v>
      </c>
      <c r="X87" s="83">
        <f t="shared" si="22"/>
        <v>103.35093135672564</v>
      </c>
      <c r="Y87" s="73">
        <f t="shared" si="41"/>
        <v>10208.304939013122</v>
      </c>
      <c r="Z87" s="74">
        <f t="shared" si="42"/>
        <v>458191342159.5292</v>
      </c>
      <c r="AA87" s="79">
        <f t="shared" si="23"/>
        <v>0</v>
      </c>
      <c r="AB87" s="79">
        <f t="shared" si="43"/>
        <v>0</v>
      </c>
      <c r="AC87" s="79">
        <f t="shared" si="44"/>
        <v>0</v>
      </c>
      <c r="AE87" s="83">
        <f t="shared" si="24"/>
        <v>2.302614052129196E-06</v>
      </c>
      <c r="AF87" s="83">
        <f t="shared" si="45"/>
        <v>103.35093135672564</v>
      </c>
      <c r="AG87" s="76">
        <f t="shared" si="25"/>
        <v>10208.304939013122</v>
      </c>
      <c r="AH87" s="76">
        <f t="shared" si="26"/>
        <v>458191342159.5292</v>
      </c>
      <c r="AI87" s="79">
        <f t="shared" si="27"/>
        <v>0</v>
      </c>
      <c r="AJ87" s="79">
        <f t="shared" si="28"/>
        <v>0</v>
      </c>
      <c r="AK87" s="79">
        <f t="shared" si="29"/>
        <v>0</v>
      </c>
      <c r="AM87" s="76">
        <f t="shared" si="30"/>
        <v>2.302614052129196E-06</v>
      </c>
      <c r="AN87" s="76">
        <f t="shared" si="46"/>
        <v>103.35093135672564</v>
      </c>
      <c r="AO87" s="83">
        <f t="shared" si="31"/>
        <v>10208.304939013122</v>
      </c>
      <c r="AP87" s="83">
        <f t="shared" si="32"/>
        <v>458191342159.5292</v>
      </c>
      <c r="AQ87" s="74">
        <f t="shared" si="33"/>
        <v>0</v>
      </c>
      <c r="AR87" s="74">
        <f t="shared" si="34"/>
        <v>0</v>
      </c>
      <c r="AS87" s="74">
        <f t="shared" si="35"/>
        <v>0</v>
      </c>
      <c r="AU87" s="77">
        <f t="shared" si="36"/>
        <v>1</v>
      </c>
      <c r="AV87" s="77">
        <f t="shared" si="37"/>
        <v>0</v>
      </c>
    </row>
    <row r="88" spans="1:48" s="76" customFormat="1" ht="12.75">
      <c r="A88" s="76">
        <f t="shared" si="38"/>
        <v>43</v>
      </c>
      <c r="B88" s="76">
        <f t="shared" si="39"/>
        <v>44</v>
      </c>
      <c r="C88" s="76">
        <f t="shared" si="8"/>
        <v>43.5</v>
      </c>
      <c r="D88" s="83">
        <f t="shared" si="40"/>
        <v>2.988208778116173E-09</v>
      </c>
      <c r="E88" s="83">
        <f t="shared" si="9"/>
        <v>273.31856055000003</v>
      </c>
      <c r="F88" s="83">
        <f t="shared" si="10"/>
        <v>8.167329218575868E-07</v>
      </c>
      <c r="G88" s="83">
        <f t="shared" si="11"/>
        <v>10932.742422000001</v>
      </c>
      <c r="H88" s="83">
        <f t="shared" si="12"/>
        <v>10932.742422816735</v>
      </c>
      <c r="I88" s="83"/>
      <c r="J88" s="83">
        <f>SUM($H$45:H88)</f>
        <v>253493.23975458945</v>
      </c>
      <c r="K88" s="83">
        <f t="shared" si="13"/>
        <v>503.48112154736197</v>
      </c>
      <c r="L88" s="83">
        <f>SUM($G$45:G88)</f>
        <v>243284.934816</v>
      </c>
      <c r="M88" s="83">
        <f t="shared" si="14"/>
        <v>10208.304938589456</v>
      </c>
      <c r="N88" s="84">
        <f t="shared" si="15"/>
        <v>0.04932073684869087</v>
      </c>
      <c r="O88" s="178">
        <f t="shared" si="16"/>
        <v>0.9999999999585123</v>
      </c>
      <c r="P88" s="178"/>
      <c r="Q88" s="161">
        <f t="shared" si="17"/>
        <v>7.470521945290432E-11</v>
      </c>
      <c r="R88" s="162">
        <f t="shared" si="18"/>
        <v>2.0418323046439668E-08</v>
      </c>
      <c r="S88" s="162">
        <f t="shared" si="19"/>
        <v>8.167329218575866E-07</v>
      </c>
      <c r="T88" s="163">
        <f t="shared" si="20"/>
        <v>8.000671284184264E-11</v>
      </c>
      <c r="U88" s="163">
        <f>SUM($T$45:T88)</f>
        <v>0.9999999999584975</v>
      </c>
      <c r="V88" s="85"/>
      <c r="W88" s="83">
        <f t="shared" si="21"/>
        <v>8.167329218575868E-07</v>
      </c>
      <c r="X88" s="83">
        <f t="shared" si="22"/>
        <v>104.55975527332079</v>
      </c>
      <c r="Y88" s="73">
        <f t="shared" si="41"/>
        <v>10208.304939013122</v>
      </c>
      <c r="Z88" s="74">
        <f t="shared" si="42"/>
        <v>1306887279321.357</v>
      </c>
      <c r="AA88" s="79">
        <f t="shared" si="23"/>
        <v>0</v>
      </c>
      <c r="AB88" s="79">
        <f t="shared" si="43"/>
        <v>0</v>
      </c>
      <c r="AC88" s="79">
        <f t="shared" si="44"/>
        <v>0</v>
      </c>
      <c r="AE88" s="83">
        <f t="shared" si="24"/>
        <v>8.167329218575868E-07</v>
      </c>
      <c r="AF88" s="83">
        <f t="shared" si="45"/>
        <v>104.55975527332079</v>
      </c>
      <c r="AG88" s="76">
        <f t="shared" si="25"/>
        <v>10208.304939013122</v>
      </c>
      <c r="AH88" s="76">
        <f t="shared" si="26"/>
        <v>1306887279321.357</v>
      </c>
      <c r="AI88" s="79">
        <f t="shared" si="27"/>
        <v>0</v>
      </c>
      <c r="AJ88" s="79">
        <f t="shared" si="28"/>
        <v>0</v>
      </c>
      <c r="AK88" s="79">
        <f t="shared" si="29"/>
        <v>0</v>
      </c>
      <c r="AM88" s="76">
        <f t="shared" si="30"/>
        <v>8.167329218575868E-07</v>
      </c>
      <c r="AN88" s="76">
        <f t="shared" si="46"/>
        <v>104.55975527332079</v>
      </c>
      <c r="AO88" s="83">
        <f t="shared" si="31"/>
        <v>10208.304939013122</v>
      </c>
      <c r="AP88" s="83">
        <f t="shared" si="32"/>
        <v>1306887279321.357</v>
      </c>
      <c r="AQ88" s="74">
        <f t="shared" si="33"/>
        <v>0</v>
      </c>
      <c r="AR88" s="74">
        <f t="shared" si="34"/>
        <v>0</v>
      </c>
      <c r="AS88" s="74">
        <f t="shared" si="35"/>
        <v>0</v>
      </c>
      <c r="AU88" s="77">
        <f t="shared" si="36"/>
        <v>1</v>
      </c>
      <c r="AV88" s="77">
        <f t="shared" si="37"/>
        <v>0</v>
      </c>
    </row>
    <row r="89" spans="1:48" s="76" customFormat="1" ht="12.75">
      <c r="A89" s="76">
        <f t="shared" si="38"/>
        <v>44</v>
      </c>
      <c r="B89" s="76">
        <f t="shared" si="39"/>
        <v>45</v>
      </c>
      <c r="C89" s="76">
        <f t="shared" si="8"/>
        <v>44.5</v>
      </c>
      <c r="D89" s="83">
        <f t="shared" si="40"/>
        <v>1.0103369420553478E-09</v>
      </c>
      <c r="E89" s="83">
        <f t="shared" si="9"/>
        <v>279.60174585000004</v>
      </c>
      <c r="F89" s="83">
        <f t="shared" si="10"/>
        <v>2.8249197289542557E-07</v>
      </c>
      <c r="G89" s="83">
        <f t="shared" si="11"/>
        <v>11184.069834000002</v>
      </c>
      <c r="H89" s="83">
        <f t="shared" si="12"/>
        <v>11184.069834282494</v>
      </c>
      <c r="I89" s="83"/>
      <c r="J89" s="83">
        <f>SUM($H$45:H89)</f>
        <v>264677.30958887195</v>
      </c>
      <c r="K89" s="83">
        <f t="shared" si="13"/>
        <v>514.4679869426978</v>
      </c>
      <c r="L89" s="83">
        <f>SUM($G$45:G89)</f>
        <v>254469.00465</v>
      </c>
      <c r="M89" s="83">
        <f t="shared" si="14"/>
        <v>10208.304938871966</v>
      </c>
      <c r="N89" s="84">
        <f t="shared" si="15"/>
        <v>0.05039700420621911</v>
      </c>
      <c r="O89" s="178">
        <f t="shared" si="16"/>
        <v>0.9999999999861869</v>
      </c>
      <c r="P89" s="178"/>
      <c r="Q89" s="161">
        <f t="shared" si="17"/>
        <v>2.5258423551383697E-11</v>
      </c>
      <c r="R89" s="162">
        <f t="shared" si="18"/>
        <v>7.06229932238564E-09</v>
      </c>
      <c r="S89" s="162">
        <f t="shared" si="19"/>
        <v>2.824919728954255E-07</v>
      </c>
      <c r="T89" s="163">
        <f t="shared" si="20"/>
        <v>2.7672760030494857E-11</v>
      </c>
      <c r="U89" s="163">
        <f>SUM($T$45:T89)</f>
        <v>0.9999999999861703</v>
      </c>
      <c r="V89" s="85"/>
      <c r="W89" s="83">
        <f t="shared" si="21"/>
        <v>2.8249197289542557E-07</v>
      </c>
      <c r="X89" s="83">
        <f t="shared" si="22"/>
        <v>105.7547627025965</v>
      </c>
      <c r="Y89" s="73">
        <f t="shared" si="41"/>
        <v>10208.304939013122</v>
      </c>
      <c r="Z89" s="74">
        <f t="shared" si="42"/>
        <v>3821619621102.3677</v>
      </c>
      <c r="AA89" s="79">
        <f t="shared" si="23"/>
        <v>0</v>
      </c>
      <c r="AB89" s="79">
        <f t="shared" si="43"/>
        <v>0</v>
      </c>
      <c r="AC89" s="79">
        <f t="shared" si="44"/>
        <v>0</v>
      </c>
      <c r="AE89" s="83">
        <f t="shared" si="24"/>
        <v>2.8249197289542557E-07</v>
      </c>
      <c r="AF89" s="83">
        <f t="shared" si="45"/>
        <v>105.7547627025965</v>
      </c>
      <c r="AG89" s="76">
        <f t="shared" si="25"/>
        <v>10208.304939013122</v>
      </c>
      <c r="AH89" s="76">
        <f t="shared" si="26"/>
        <v>3821619621102.3677</v>
      </c>
      <c r="AI89" s="79">
        <f t="shared" si="27"/>
        <v>0</v>
      </c>
      <c r="AJ89" s="79">
        <f t="shared" si="28"/>
        <v>0</v>
      </c>
      <c r="AK89" s="79">
        <f t="shared" si="29"/>
        <v>0</v>
      </c>
      <c r="AM89" s="76">
        <f t="shared" si="30"/>
        <v>2.8249197289542557E-07</v>
      </c>
      <c r="AN89" s="76">
        <f t="shared" si="46"/>
        <v>105.7547627025965</v>
      </c>
      <c r="AO89" s="83">
        <f t="shared" si="31"/>
        <v>10208.304939013122</v>
      </c>
      <c r="AP89" s="83">
        <f t="shared" si="32"/>
        <v>3821619621102.3677</v>
      </c>
      <c r="AQ89" s="74">
        <f t="shared" si="33"/>
        <v>0</v>
      </c>
      <c r="AR89" s="74">
        <f t="shared" si="34"/>
        <v>0</v>
      </c>
      <c r="AS89" s="74">
        <f t="shared" si="35"/>
        <v>0</v>
      </c>
      <c r="AU89" s="77">
        <f t="shared" si="36"/>
        <v>1</v>
      </c>
      <c r="AV89" s="77">
        <f t="shared" si="37"/>
        <v>0</v>
      </c>
    </row>
    <row r="90" spans="1:48" s="76" customFormat="1" ht="12.75">
      <c r="A90" s="76">
        <f t="shared" si="38"/>
        <v>45</v>
      </c>
      <c r="B90" s="76">
        <f t="shared" si="39"/>
        <v>46</v>
      </c>
      <c r="C90" s="76">
        <f t="shared" si="8"/>
        <v>45.5</v>
      </c>
      <c r="D90" s="83">
        <f t="shared" si="40"/>
        <v>3.3328689689703163E-10</v>
      </c>
      <c r="E90" s="83">
        <f t="shared" si="9"/>
        <v>285.88493115</v>
      </c>
      <c r="F90" s="83">
        <f t="shared" si="10"/>
        <v>9.528170157260504E-08</v>
      </c>
      <c r="G90" s="83">
        <f t="shared" si="11"/>
        <v>11435.397246</v>
      </c>
      <c r="H90" s="83">
        <f t="shared" si="12"/>
        <v>11435.397246095283</v>
      </c>
      <c r="I90" s="83"/>
      <c r="J90" s="83">
        <f>SUM($H$45:H90)</f>
        <v>276112.70683496725</v>
      </c>
      <c r="K90" s="83">
        <f t="shared" si="13"/>
        <v>525.4642774109076</v>
      </c>
      <c r="L90" s="83">
        <f>SUM($G$45:G90)</f>
        <v>265904.40189599997</v>
      </c>
      <c r="M90" s="83">
        <f t="shared" si="14"/>
        <v>10208.304938967281</v>
      </c>
      <c r="N90" s="84">
        <f t="shared" si="15"/>
        <v>0.05147419483964455</v>
      </c>
      <c r="O90" s="178">
        <f t="shared" si="16"/>
        <v>0.9999999999955239</v>
      </c>
      <c r="P90" s="178"/>
      <c r="Q90" s="161">
        <f t="shared" si="17"/>
        <v>8.332172422425791E-12</v>
      </c>
      <c r="R90" s="162">
        <f t="shared" si="18"/>
        <v>2.3820425393151262E-09</v>
      </c>
      <c r="S90" s="162">
        <f t="shared" si="19"/>
        <v>9.528170157260503E-08</v>
      </c>
      <c r="T90" s="163">
        <f t="shared" si="20"/>
        <v>9.333743666734186E-12</v>
      </c>
      <c r="U90" s="163">
        <f>SUM($T$45:T90)</f>
        <v>0.999999999995504</v>
      </c>
      <c r="V90" s="85"/>
      <c r="W90" s="83">
        <f t="shared" si="21"/>
        <v>9.528170157260504E-08</v>
      </c>
      <c r="X90" s="83">
        <f t="shared" si="22"/>
        <v>106.93641683774187</v>
      </c>
      <c r="Y90" s="73">
        <f t="shared" si="41"/>
        <v>10208.304939013122</v>
      </c>
      <c r="Z90" s="74">
        <f t="shared" si="42"/>
        <v>11456969535050.26</v>
      </c>
      <c r="AA90" s="79">
        <f t="shared" si="23"/>
        <v>0</v>
      </c>
      <c r="AB90" s="79">
        <f t="shared" si="43"/>
        <v>0</v>
      </c>
      <c r="AC90" s="79">
        <f t="shared" si="44"/>
        <v>0</v>
      </c>
      <c r="AE90" s="83">
        <f t="shared" si="24"/>
        <v>9.528170157260504E-08</v>
      </c>
      <c r="AF90" s="83">
        <f t="shared" si="45"/>
        <v>106.93641683774187</v>
      </c>
      <c r="AG90" s="76">
        <f t="shared" si="25"/>
        <v>10208.304939013122</v>
      </c>
      <c r="AH90" s="76">
        <f t="shared" si="26"/>
        <v>11456969535050.26</v>
      </c>
      <c r="AI90" s="79">
        <f t="shared" si="27"/>
        <v>0</v>
      </c>
      <c r="AJ90" s="79">
        <f t="shared" si="28"/>
        <v>0</v>
      </c>
      <c r="AK90" s="79">
        <f t="shared" si="29"/>
        <v>0</v>
      </c>
      <c r="AM90" s="76">
        <f t="shared" si="30"/>
        <v>9.528170157260504E-08</v>
      </c>
      <c r="AN90" s="76">
        <f t="shared" si="46"/>
        <v>106.93641683774187</v>
      </c>
      <c r="AO90" s="83">
        <f t="shared" si="31"/>
        <v>10208.304939013122</v>
      </c>
      <c r="AP90" s="83">
        <f t="shared" si="32"/>
        <v>11456969535050.26</v>
      </c>
      <c r="AQ90" s="74">
        <f t="shared" si="33"/>
        <v>0</v>
      </c>
      <c r="AR90" s="74">
        <f t="shared" si="34"/>
        <v>0</v>
      </c>
      <c r="AS90" s="74">
        <f t="shared" si="35"/>
        <v>0</v>
      </c>
      <c r="AU90" s="77">
        <f t="shared" si="36"/>
        <v>1</v>
      </c>
      <c r="AV90" s="77">
        <f t="shared" si="37"/>
        <v>0</v>
      </c>
    </row>
    <row r="91" spans="1:48" s="76" customFormat="1" ht="12.75">
      <c r="A91" s="76">
        <f t="shared" si="38"/>
        <v>46</v>
      </c>
      <c r="B91" s="76">
        <f t="shared" si="39"/>
        <v>47</v>
      </c>
      <c r="C91" s="76">
        <f t="shared" si="8"/>
        <v>46.5</v>
      </c>
      <c r="D91" s="83">
        <f t="shared" si="40"/>
        <v>1.0726720336905457E-10</v>
      </c>
      <c r="E91" s="83">
        <f t="shared" si="9"/>
        <v>292.16811645</v>
      </c>
      <c r="F91" s="83">
        <f t="shared" si="10"/>
        <v>3.1340056765195767E-08</v>
      </c>
      <c r="G91" s="83">
        <f t="shared" si="11"/>
        <v>11686.724658000001</v>
      </c>
      <c r="H91" s="83">
        <f t="shared" si="12"/>
        <v>11686.72465803134</v>
      </c>
      <c r="I91" s="83"/>
      <c r="J91" s="83">
        <f>SUM($H$45:H91)</f>
        <v>287799.4314929986</v>
      </c>
      <c r="K91" s="83">
        <f t="shared" si="13"/>
        <v>536.4694133806686</v>
      </c>
      <c r="L91" s="83">
        <f>SUM($G$45:G91)</f>
        <v>277591.12655399996</v>
      </c>
      <c r="M91" s="83">
        <f t="shared" si="14"/>
        <v>10208.304938998655</v>
      </c>
      <c r="N91" s="84">
        <f t="shared" si="15"/>
        <v>0.05255225197390033</v>
      </c>
      <c r="O91" s="178">
        <f t="shared" si="16"/>
        <v>0.9999999999985973</v>
      </c>
      <c r="P91" s="178"/>
      <c r="Q91" s="161">
        <f t="shared" si="17"/>
        <v>2.681680084226364E-12</v>
      </c>
      <c r="R91" s="162">
        <f t="shared" si="18"/>
        <v>7.835014191298941E-10</v>
      </c>
      <c r="S91" s="162">
        <f t="shared" si="19"/>
        <v>3.134005676519576E-08</v>
      </c>
      <c r="T91" s="163">
        <f t="shared" si="20"/>
        <v>3.070054916308714E-12</v>
      </c>
      <c r="U91" s="163">
        <f>SUM($T$45:T91)</f>
        <v>0.9999999999985741</v>
      </c>
      <c r="V91" s="85"/>
      <c r="W91" s="83">
        <f t="shared" si="21"/>
        <v>3.1340056765195767E-08</v>
      </c>
      <c r="X91" s="83">
        <f t="shared" si="22"/>
        <v>108.1051555571303</v>
      </c>
      <c r="Y91" s="73">
        <f t="shared" si="41"/>
        <v>10208.304939013124</v>
      </c>
      <c r="Z91" s="74">
        <f t="shared" si="42"/>
        <v>35212775831095.14</v>
      </c>
      <c r="AA91" s="79">
        <f t="shared" si="23"/>
        <v>0</v>
      </c>
      <c r="AB91" s="79">
        <f t="shared" si="43"/>
        <v>0</v>
      </c>
      <c r="AC91" s="79">
        <f t="shared" si="44"/>
        <v>0</v>
      </c>
      <c r="AE91" s="83">
        <f t="shared" si="24"/>
        <v>3.1340056765195767E-08</v>
      </c>
      <c r="AF91" s="83">
        <f t="shared" si="45"/>
        <v>108.1051555571303</v>
      </c>
      <c r="AG91" s="76">
        <f t="shared" si="25"/>
        <v>10208.304939013124</v>
      </c>
      <c r="AH91" s="76">
        <f t="shared" si="26"/>
        <v>35212775831095.14</v>
      </c>
      <c r="AI91" s="79">
        <f t="shared" si="27"/>
        <v>0</v>
      </c>
      <c r="AJ91" s="79">
        <f t="shared" si="28"/>
        <v>0</v>
      </c>
      <c r="AK91" s="79">
        <f t="shared" si="29"/>
        <v>0</v>
      </c>
      <c r="AM91" s="76">
        <f t="shared" si="30"/>
        <v>3.1340056765195767E-08</v>
      </c>
      <c r="AN91" s="76">
        <f t="shared" si="46"/>
        <v>108.1051555571303</v>
      </c>
      <c r="AO91" s="83">
        <f t="shared" si="31"/>
        <v>10208.304939013124</v>
      </c>
      <c r="AP91" s="83">
        <f t="shared" si="32"/>
        <v>35212775831095.14</v>
      </c>
      <c r="AQ91" s="74">
        <f t="shared" si="33"/>
        <v>0</v>
      </c>
      <c r="AR91" s="74">
        <f t="shared" si="34"/>
        <v>0</v>
      </c>
      <c r="AS91" s="74">
        <f t="shared" si="35"/>
        <v>0</v>
      </c>
      <c r="AU91" s="77">
        <f t="shared" si="36"/>
        <v>1</v>
      </c>
      <c r="AV91" s="77">
        <f t="shared" si="37"/>
        <v>0</v>
      </c>
    </row>
    <row r="92" spans="1:48" s="76" customFormat="1" ht="12.75">
      <c r="A92" s="76">
        <f t="shared" si="38"/>
        <v>47</v>
      </c>
      <c r="B92" s="76">
        <f t="shared" si="39"/>
        <v>48</v>
      </c>
      <c r="C92" s="76">
        <f t="shared" si="8"/>
        <v>47.5</v>
      </c>
      <c r="D92" s="83">
        <f t="shared" si="40"/>
        <v>3.3683125813233114E-11</v>
      </c>
      <c r="E92" s="83">
        <f t="shared" si="9"/>
        <v>298.45130175</v>
      </c>
      <c r="F92" s="83">
        <f t="shared" si="10"/>
        <v>1.0052772745968451E-08</v>
      </c>
      <c r="G92" s="83">
        <f t="shared" si="11"/>
        <v>11938.052070000002</v>
      </c>
      <c r="H92" s="83">
        <f t="shared" si="12"/>
        <v>11938.052070010055</v>
      </c>
      <c r="I92" s="83"/>
      <c r="J92" s="83">
        <f>SUM($H$45:H92)</f>
        <v>299737.48356300866</v>
      </c>
      <c r="K92" s="83">
        <f t="shared" si="13"/>
        <v>547.4828614331308</v>
      </c>
      <c r="L92" s="83">
        <f>SUM($G$45:G92)</f>
        <v>289529.17862399993</v>
      </c>
      <c r="M92" s="83">
        <f t="shared" si="14"/>
        <v>10208.304939008725</v>
      </c>
      <c r="N92" s="84">
        <f t="shared" si="15"/>
        <v>0.05363112335536226</v>
      </c>
      <c r="O92" s="178">
        <f t="shared" si="16"/>
        <v>0.9999999999995838</v>
      </c>
      <c r="P92" s="178"/>
      <c r="Q92" s="161">
        <f t="shared" si="17"/>
        <v>8.420781453308278E-13</v>
      </c>
      <c r="R92" s="162">
        <f t="shared" si="18"/>
        <v>2.5131931864921125E-10</v>
      </c>
      <c r="S92" s="162">
        <f t="shared" si="19"/>
        <v>1.005277274596845E-08</v>
      </c>
      <c r="T92" s="163">
        <f t="shared" si="20"/>
        <v>9.847641509561228E-13</v>
      </c>
      <c r="U92" s="163">
        <f>SUM($T$45:T92)</f>
        <v>0.9999999999995589</v>
      </c>
      <c r="V92" s="85"/>
      <c r="W92" s="83">
        <f t="shared" si="21"/>
        <v>1.0052772745968451E-08</v>
      </c>
      <c r="X92" s="83">
        <f t="shared" si="22"/>
        <v>109.26139331900383</v>
      </c>
      <c r="Y92" s="73">
        <f t="shared" si="41"/>
        <v>10208.304939013122</v>
      </c>
      <c r="Z92" s="74">
        <f t="shared" si="42"/>
        <v>110951838785886.2</v>
      </c>
      <c r="AA92" s="79">
        <f t="shared" si="23"/>
        <v>0</v>
      </c>
      <c r="AB92" s="79">
        <f t="shared" si="43"/>
        <v>0</v>
      </c>
      <c r="AC92" s="79">
        <f t="shared" si="44"/>
        <v>0</v>
      </c>
      <c r="AE92" s="83">
        <f t="shared" si="24"/>
        <v>1.0052772745968451E-08</v>
      </c>
      <c r="AF92" s="83">
        <f t="shared" si="45"/>
        <v>109.26139331900383</v>
      </c>
      <c r="AG92" s="76">
        <f t="shared" si="25"/>
        <v>10208.304939013122</v>
      </c>
      <c r="AH92" s="76">
        <f t="shared" si="26"/>
        <v>110951838785886.2</v>
      </c>
      <c r="AI92" s="79">
        <f t="shared" si="27"/>
        <v>0</v>
      </c>
      <c r="AJ92" s="79">
        <f t="shared" si="28"/>
        <v>0</v>
      </c>
      <c r="AK92" s="79">
        <f t="shared" si="29"/>
        <v>0</v>
      </c>
      <c r="AM92" s="76">
        <f t="shared" si="30"/>
        <v>1.0052772745968451E-08</v>
      </c>
      <c r="AN92" s="76">
        <f t="shared" si="46"/>
        <v>109.26139331900383</v>
      </c>
      <c r="AO92" s="83">
        <f t="shared" si="31"/>
        <v>10208.304939013122</v>
      </c>
      <c r="AP92" s="83">
        <f t="shared" si="32"/>
        <v>110951838785886.2</v>
      </c>
      <c r="AQ92" s="74">
        <f t="shared" si="33"/>
        <v>0</v>
      </c>
      <c r="AR92" s="74">
        <f t="shared" si="34"/>
        <v>0</v>
      </c>
      <c r="AS92" s="74">
        <f t="shared" si="35"/>
        <v>0</v>
      </c>
      <c r="AU92" s="77">
        <f t="shared" si="36"/>
        <v>1</v>
      </c>
      <c r="AV92" s="77">
        <f t="shared" si="37"/>
        <v>0</v>
      </c>
    </row>
    <row r="93" spans="1:48" s="76" customFormat="1" ht="12.75">
      <c r="A93" s="76">
        <f t="shared" si="38"/>
        <v>48</v>
      </c>
      <c r="B93" s="76">
        <f t="shared" si="39"/>
        <v>49</v>
      </c>
      <c r="C93" s="76">
        <f t="shared" si="8"/>
        <v>48.5</v>
      </c>
      <c r="D93" s="83">
        <f t="shared" si="40"/>
        <v>1.0319401932463868E-11</v>
      </c>
      <c r="E93" s="83">
        <f t="shared" si="9"/>
        <v>304.73448705000004</v>
      </c>
      <c r="F93" s="83">
        <f t="shared" si="10"/>
        <v>3.144677654552156E-09</v>
      </c>
      <c r="G93" s="83">
        <f t="shared" si="11"/>
        <v>12189.379482000002</v>
      </c>
      <c r="H93" s="83">
        <f t="shared" si="12"/>
        <v>12189.379482003147</v>
      </c>
      <c r="I93" s="83"/>
      <c r="J93" s="83">
        <f>SUM($H$45:H93)</f>
        <v>311926.8630450118</v>
      </c>
      <c r="K93" s="83">
        <f t="shared" si="13"/>
        <v>558.5041298370244</v>
      </c>
      <c r="L93" s="83">
        <f>SUM($G$45:G93)</f>
        <v>301718.55810599995</v>
      </c>
      <c r="M93" s="83">
        <f t="shared" si="14"/>
        <v>10208.304939011869</v>
      </c>
      <c r="N93" s="84">
        <f t="shared" si="15"/>
        <v>0.05471076081423228</v>
      </c>
      <c r="O93" s="178">
        <f t="shared" si="16"/>
        <v>0.9999999999998916</v>
      </c>
      <c r="P93" s="178"/>
      <c r="Q93" s="161">
        <f t="shared" si="17"/>
        <v>2.579850483115967E-13</v>
      </c>
      <c r="R93" s="162">
        <f t="shared" si="18"/>
        <v>7.86169413638039E-11</v>
      </c>
      <c r="S93" s="162">
        <f t="shared" si="19"/>
        <v>3.1446776545521553E-09</v>
      </c>
      <c r="T93" s="163">
        <f t="shared" si="20"/>
        <v>3.080509127949468E-13</v>
      </c>
      <c r="U93" s="163">
        <f>SUM($T$45:T93)</f>
        <v>0.999999999999867</v>
      </c>
      <c r="V93" s="85"/>
      <c r="W93" s="83">
        <f t="shared" si="21"/>
        <v>3.144677654552156E-09</v>
      </c>
      <c r="X93" s="83">
        <f t="shared" si="22"/>
        <v>110.40552287817465</v>
      </c>
      <c r="Y93" s="73">
        <f t="shared" si="41"/>
        <v>10208.304939013122</v>
      </c>
      <c r="Z93" s="74">
        <f t="shared" si="42"/>
        <v>358400245843990.6</v>
      </c>
      <c r="AA93" s="79">
        <f t="shared" si="23"/>
        <v>0</v>
      </c>
      <c r="AB93" s="79">
        <f t="shared" si="43"/>
        <v>0</v>
      </c>
      <c r="AC93" s="79">
        <f t="shared" si="44"/>
        <v>0</v>
      </c>
      <c r="AE93" s="83">
        <f t="shared" si="24"/>
        <v>3.144677654552156E-09</v>
      </c>
      <c r="AF93" s="83">
        <f t="shared" si="45"/>
        <v>110.40552287817465</v>
      </c>
      <c r="AG93" s="76">
        <f t="shared" si="25"/>
        <v>10208.304939013122</v>
      </c>
      <c r="AH93" s="76">
        <f t="shared" si="26"/>
        <v>358400245843990.6</v>
      </c>
      <c r="AI93" s="79">
        <f t="shared" si="27"/>
        <v>0</v>
      </c>
      <c r="AJ93" s="79">
        <f t="shared" si="28"/>
        <v>0</v>
      </c>
      <c r="AK93" s="79">
        <f t="shared" si="29"/>
        <v>0</v>
      </c>
      <c r="AM93" s="76">
        <f t="shared" si="30"/>
        <v>3.144677654552156E-09</v>
      </c>
      <c r="AN93" s="76">
        <f t="shared" si="46"/>
        <v>110.40552287817465</v>
      </c>
      <c r="AO93" s="83">
        <f t="shared" si="31"/>
        <v>10208.304939013122</v>
      </c>
      <c r="AP93" s="83">
        <f t="shared" si="32"/>
        <v>358400245843990.6</v>
      </c>
      <c r="AQ93" s="74">
        <f t="shared" si="33"/>
        <v>0</v>
      </c>
      <c r="AR93" s="74">
        <f t="shared" si="34"/>
        <v>0</v>
      </c>
      <c r="AS93" s="74">
        <f t="shared" si="35"/>
        <v>0</v>
      </c>
      <c r="AU93" s="77">
        <f t="shared" si="36"/>
        <v>1</v>
      </c>
      <c r="AV93" s="77">
        <f t="shared" si="37"/>
        <v>0</v>
      </c>
    </row>
    <row r="94" spans="1:48" s="76" customFormat="1" ht="12.75">
      <c r="A94" s="76">
        <f t="shared" si="38"/>
        <v>49</v>
      </c>
      <c r="B94" s="76">
        <f t="shared" si="39"/>
        <v>50</v>
      </c>
      <c r="C94" s="76">
        <f t="shared" si="8"/>
        <v>49.5</v>
      </c>
      <c r="D94" s="83">
        <f t="shared" si="40"/>
        <v>3.084561120539724E-12</v>
      </c>
      <c r="E94" s="83">
        <f t="shared" si="9"/>
        <v>311.01767235</v>
      </c>
      <c r="F94" s="83">
        <f t="shared" si="10"/>
        <v>9.593530199315727E-10</v>
      </c>
      <c r="G94" s="83">
        <f t="shared" si="11"/>
        <v>12440.706893999999</v>
      </c>
      <c r="H94" s="83">
        <f t="shared" si="12"/>
        <v>12440.706894000958</v>
      </c>
      <c r="I94" s="83"/>
      <c r="J94" s="83">
        <f>SUM($H$45:H94)</f>
        <v>324367.56993901276</v>
      </c>
      <c r="K94" s="83">
        <f t="shared" si="13"/>
        <v>569.5327645877916</v>
      </c>
      <c r="L94" s="83">
        <f>SUM($G$45:G94)</f>
        <v>314159.26499999996</v>
      </c>
      <c r="M94" s="83">
        <f t="shared" si="14"/>
        <v>10208.3049390128</v>
      </c>
      <c r="N94" s="84">
        <f t="shared" si="15"/>
        <v>0.05579111987644724</v>
      </c>
      <c r="O94" s="178">
        <f t="shared" si="16"/>
        <v>0.9999999999999829</v>
      </c>
      <c r="P94" s="178"/>
      <c r="Q94" s="161">
        <f t="shared" si="17"/>
        <v>7.71140280134931E-14</v>
      </c>
      <c r="R94" s="162">
        <f t="shared" si="18"/>
        <v>2.398382549828932E-11</v>
      </c>
      <c r="S94" s="162">
        <f t="shared" si="19"/>
        <v>9.593530199315725E-10</v>
      </c>
      <c r="T94" s="163">
        <f t="shared" si="20"/>
        <v>9.397770008468392E-14</v>
      </c>
      <c r="U94" s="163">
        <f>SUM($T$45:T94)</f>
        <v>0.9999999999999609</v>
      </c>
      <c r="V94" s="85"/>
      <c r="W94" s="83">
        <f t="shared" si="21"/>
        <v>9.593530199315727E-10</v>
      </c>
      <c r="X94" s="83">
        <f t="shared" si="22"/>
        <v>111.53791684445679</v>
      </c>
      <c r="Y94" s="73">
        <f t="shared" si="41"/>
        <v>10208.304939013122</v>
      </c>
      <c r="Z94" s="74">
        <f t="shared" si="42"/>
        <v>1186855144826371</v>
      </c>
      <c r="AA94" s="79">
        <f t="shared" si="23"/>
        <v>0</v>
      </c>
      <c r="AB94" s="79">
        <f t="shared" si="43"/>
        <v>0</v>
      </c>
      <c r="AC94" s="79">
        <f t="shared" si="44"/>
        <v>0</v>
      </c>
      <c r="AE94" s="83">
        <f t="shared" si="24"/>
        <v>9.593530199315727E-10</v>
      </c>
      <c r="AF94" s="83">
        <f t="shared" si="45"/>
        <v>111.53791684445679</v>
      </c>
      <c r="AG94" s="76">
        <f t="shared" si="25"/>
        <v>10208.304939013122</v>
      </c>
      <c r="AH94" s="76">
        <f t="shared" si="26"/>
        <v>1186855144826371</v>
      </c>
      <c r="AI94" s="79">
        <f t="shared" si="27"/>
        <v>0</v>
      </c>
      <c r="AJ94" s="79">
        <f t="shared" si="28"/>
        <v>0</v>
      </c>
      <c r="AK94" s="79">
        <f t="shared" si="29"/>
        <v>0</v>
      </c>
      <c r="AM94" s="76">
        <f t="shared" si="30"/>
        <v>9.593530199315727E-10</v>
      </c>
      <c r="AN94" s="76">
        <f t="shared" si="46"/>
        <v>111.53791684445679</v>
      </c>
      <c r="AO94" s="83">
        <f t="shared" si="31"/>
        <v>10208.304939013122</v>
      </c>
      <c r="AP94" s="83">
        <f t="shared" si="32"/>
        <v>1186855144826371</v>
      </c>
      <c r="AQ94" s="74">
        <f t="shared" si="33"/>
        <v>0</v>
      </c>
      <c r="AR94" s="74">
        <f t="shared" si="34"/>
        <v>0</v>
      </c>
      <c r="AS94" s="74">
        <f t="shared" si="35"/>
        <v>0</v>
      </c>
      <c r="AU94" s="77">
        <f t="shared" si="36"/>
        <v>1</v>
      </c>
      <c r="AV94" s="77">
        <f t="shared" si="37"/>
        <v>0</v>
      </c>
    </row>
    <row r="95" spans="1:48" ht="12.75">
      <c r="A95">
        <f t="shared" si="38"/>
        <v>50</v>
      </c>
      <c r="B95">
        <f t="shared" si="39"/>
        <v>51</v>
      </c>
      <c r="C95">
        <f t="shared" si="8"/>
        <v>50.5</v>
      </c>
      <c r="D95" s="1">
        <f t="shared" si="40"/>
        <v>8.995575303642587E-13</v>
      </c>
      <c r="E95" s="1">
        <f t="shared" si="9"/>
        <v>317.30085765</v>
      </c>
      <c r="F95" s="1">
        <f t="shared" si="10"/>
        <v>2.8543037589009523E-10</v>
      </c>
      <c r="G95" s="1">
        <f t="shared" si="11"/>
        <v>12692.034306000001</v>
      </c>
      <c r="H95" s="1">
        <f t="shared" si="12"/>
        <v>12692.034306000287</v>
      </c>
      <c r="I95" s="1"/>
      <c r="J95" s="1">
        <f>SUM($H$45:H95)</f>
        <v>337059.60424501303</v>
      </c>
      <c r="K95" s="1">
        <f t="shared" si="13"/>
        <v>580.5683458861782</v>
      </c>
      <c r="L95" s="1">
        <f>SUM($G$45:G95)</f>
        <v>326851.29930599994</v>
      </c>
      <c r="M95" s="1">
        <f t="shared" si="14"/>
        <v>10208.304939013091</v>
      </c>
      <c r="N95" s="23">
        <f t="shared" si="15"/>
        <v>0.056872159418692475</v>
      </c>
      <c r="O95" s="179">
        <f t="shared" si="16"/>
        <v>1.0000000000000113</v>
      </c>
      <c r="P95" s="179"/>
      <c r="Q95" s="164">
        <f t="shared" si="17"/>
        <v>2.248893825910647E-14</v>
      </c>
      <c r="R95" s="165">
        <f t="shared" si="18"/>
        <v>7.135759397252381E-12</v>
      </c>
      <c r="S95" s="165">
        <f t="shared" si="19"/>
        <v>2.854303758900952E-10</v>
      </c>
      <c r="T95" s="155">
        <f t="shared" si="20"/>
        <v>2.796060438979098E-14</v>
      </c>
      <c r="U95" s="155">
        <f>SUM($T$45:T95)</f>
        <v>0.9999999999999889</v>
      </c>
      <c r="W95" s="1">
        <f t="shared" si="21"/>
        <v>2.8543037589009523E-10</v>
      </c>
      <c r="X95" s="1">
        <f t="shared" si="22"/>
        <v>112.65892910018401</v>
      </c>
      <c r="Y95" s="8">
        <f t="shared" si="41"/>
        <v>10208.304939013122</v>
      </c>
      <c r="Z95" s="9">
        <f t="shared" si="42"/>
        <v>4029202213572973.5</v>
      </c>
      <c r="AA95" s="11">
        <f t="shared" si="23"/>
        <v>0</v>
      </c>
      <c r="AB95" s="11">
        <f t="shared" si="43"/>
        <v>0</v>
      </c>
      <c r="AC95" s="11">
        <f t="shared" si="44"/>
        <v>0</v>
      </c>
      <c r="AE95" s="1">
        <f t="shared" si="24"/>
        <v>2.8543037589009523E-10</v>
      </c>
      <c r="AF95" s="1">
        <f t="shared" si="45"/>
        <v>112.65892910018401</v>
      </c>
      <c r="AG95">
        <f t="shared" si="25"/>
        <v>10208.304939013122</v>
      </c>
      <c r="AH95">
        <f t="shared" si="26"/>
        <v>4029202213572973.5</v>
      </c>
      <c r="AI95" s="11">
        <f t="shared" si="27"/>
        <v>0</v>
      </c>
      <c r="AJ95" s="11">
        <f t="shared" si="28"/>
        <v>0</v>
      </c>
      <c r="AK95" s="11">
        <f t="shared" si="29"/>
        <v>0</v>
      </c>
      <c r="AM95">
        <f t="shared" si="30"/>
        <v>2.8543037589009523E-10</v>
      </c>
      <c r="AN95">
        <f t="shared" si="46"/>
        <v>112.65892910018401</v>
      </c>
      <c r="AO95" s="1">
        <f t="shared" si="31"/>
        <v>10208.304939013122</v>
      </c>
      <c r="AP95" s="1">
        <f t="shared" si="32"/>
        <v>4029202213572973.5</v>
      </c>
      <c r="AQ95" s="9">
        <f t="shared" si="33"/>
        <v>0</v>
      </c>
      <c r="AR95" s="9">
        <f t="shared" si="34"/>
        <v>0</v>
      </c>
      <c r="AS95" s="9">
        <f t="shared" si="35"/>
        <v>0</v>
      </c>
      <c r="AU95" s="40">
        <f t="shared" si="36"/>
        <v>1</v>
      </c>
      <c r="AV95" s="40">
        <f t="shared" si="37"/>
        <v>0</v>
      </c>
    </row>
    <row r="96" spans="1:48" ht="12.75">
      <c r="A96">
        <f t="shared" si="38"/>
        <v>51</v>
      </c>
      <c r="B96">
        <f t="shared" si="39"/>
        <v>52</v>
      </c>
      <c r="C96">
        <f t="shared" si="8"/>
        <v>51.5</v>
      </c>
      <c r="D96" s="1">
        <f t="shared" si="40"/>
        <v>2.559535856761857E-13</v>
      </c>
      <c r="E96" s="1">
        <f t="shared" si="9"/>
        <v>323.58404295</v>
      </c>
      <c r="F96" s="1">
        <f t="shared" si="10"/>
        <v>8.282249606064938E-11</v>
      </c>
      <c r="G96" s="1">
        <f t="shared" si="11"/>
        <v>12943.361718</v>
      </c>
      <c r="H96" s="1">
        <f t="shared" si="12"/>
        <v>12943.361718000084</v>
      </c>
      <c r="I96" s="1"/>
      <c r="J96" s="1">
        <f>SUM($H$45:H96)</f>
        <v>350002.9659630131</v>
      </c>
      <c r="K96" s="1">
        <f t="shared" si="13"/>
        <v>591.610485000911</v>
      </c>
      <c r="L96" s="1">
        <f>SUM($G$45:G96)</f>
        <v>339794.6610239999</v>
      </c>
      <c r="M96" s="1">
        <f t="shared" si="14"/>
        <v>10208.304939013207</v>
      </c>
      <c r="N96" s="23">
        <f t="shared" si="15"/>
        <v>0.0579538413610614</v>
      </c>
      <c r="O96" s="179">
        <f t="shared" si="16"/>
        <v>1.0000000000000229</v>
      </c>
      <c r="P96" s="179"/>
      <c r="Q96" s="164">
        <f t="shared" si="17"/>
        <v>6.398839641904642E-15</v>
      </c>
      <c r="R96" s="165">
        <f t="shared" si="18"/>
        <v>2.0705624015162344E-12</v>
      </c>
      <c r="S96" s="165">
        <f t="shared" si="19"/>
        <v>8.282249606064937E-11</v>
      </c>
      <c r="T96" s="155">
        <f t="shared" si="20"/>
        <v>8.11324667076963E-15</v>
      </c>
      <c r="U96" s="155">
        <f>SUM($T$45:T96)</f>
        <v>0.999999999999997</v>
      </c>
      <c r="W96" s="1">
        <f t="shared" si="21"/>
        <v>8.282249606064938E-11</v>
      </c>
      <c r="X96" s="1">
        <f t="shared" si="22"/>
        <v>113.76889609203424</v>
      </c>
      <c r="Y96" s="8">
        <f t="shared" si="41"/>
        <v>10208.304939013122</v>
      </c>
      <c r="Z96" s="9">
        <f t="shared" si="42"/>
        <v>14022610270426058</v>
      </c>
      <c r="AA96" s="11">
        <f t="shared" si="23"/>
        <v>0</v>
      </c>
      <c r="AB96" s="11">
        <f t="shared" si="43"/>
        <v>0</v>
      </c>
      <c r="AC96" s="11">
        <f t="shared" si="44"/>
        <v>0</v>
      </c>
      <c r="AE96" s="1">
        <f t="shared" si="24"/>
        <v>8.282249606064938E-11</v>
      </c>
      <c r="AF96" s="1">
        <f t="shared" si="45"/>
        <v>113.76889609203424</v>
      </c>
      <c r="AG96">
        <f t="shared" si="25"/>
        <v>10208.304939013122</v>
      </c>
      <c r="AH96">
        <f t="shared" si="26"/>
        <v>14022610270426058</v>
      </c>
      <c r="AI96" s="11">
        <f t="shared" si="27"/>
        <v>0</v>
      </c>
      <c r="AJ96" s="11">
        <f t="shared" si="28"/>
        <v>0</v>
      </c>
      <c r="AK96" s="11">
        <f t="shared" si="29"/>
        <v>0</v>
      </c>
      <c r="AM96">
        <f t="shared" si="30"/>
        <v>8.282249606064938E-11</v>
      </c>
      <c r="AN96">
        <f t="shared" si="46"/>
        <v>113.76889609203424</v>
      </c>
      <c r="AO96" s="1">
        <f t="shared" si="31"/>
        <v>10208.304939013122</v>
      </c>
      <c r="AP96" s="1">
        <f t="shared" si="32"/>
        <v>14022610270426058</v>
      </c>
      <c r="AQ96" s="9">
        <f t="shared" si="33"/>
        <v>0</v>
      </c>
      <c r="AR96" s="9">
        <f t="shared" si="34"/>
        <v>0</v>
      </c>
      <c r="AS96" s="9">
        <f t="shared" si="35"/>
        <v>0</v>
      </c>
      <c r="AU96" s="40">
        <f t="shared" si="36"/>
        <v>1</v>
      </c>
      <c r="AV96" s="40">
        <f t="shared" si="37"/>
        <v>0</v>
      </c>
    </row>
    <row r="97" spans="1:48" ht="12.75">
      <c r="A97">
        <f t="shared" si="38"/>
        <v>52</v>
      </c>
      <c r="B97">
        <f t="shared" si="39"/>
        <v>53</v>
      </c>
      <c r="C97">
        <f t="shared" si="8"/>
        <v>52.5</v>
      </c>
      <c r="D97" s="1">
        <f t="shared" si="40"/>
        <v>7.10542735760101E-14</v>
      </c>
      <c r="E97" s="1">
        <f t="shared" si="9"/>
        <v>329.86722825000004</v>
      </c>
      <c r="F97" s="1">
        <f t="shared" si="10"/>
        <v>2.3438476279835668E-11</v>
      </c>
      <c r="G97" s="1">
        <f t="shared" si="11"/>
        <v>13194.689130000002</v>
      </c>
      <c r="H97" s="1">
        <f t="shared" si="12"/>
        <v>13194.689130000026</v>
      </c>
      <c r="I97" s="1"/>
      <c r="J97" s="1">
        <f>SUM($H$45:H97)</f>
        <v>363197.65509301313</v>
      </c>
      <c r="K97" s="1">
        <f t="shared" si="13"/>
        <v>602.658821467846</v>
      </c>
      <c r="L97" s="1">
        <f>SUM($G$45:G97)</f>
        <v>352989.3501539999</v>
      </c>
      <c r="M97" s="1">
        <f t="shared" si="14"/>
        <v>10208.304939013207</v>
      </c>
      <c r="N97" s="23">
        <f t="shared" si="15"/>
        <v>0.059036130392682254</v>
      </c>
      <c r="O97" s="179">
        <f t="shared" si="16"/>
        <v>1.0000000000000229</v>
      </c>
      <c r="P97" s="179"/>
      <c r="Q97" s="164">
        <f t="shared" si="17"/>
        <v>1.7763568394002524E-15</v>
      </c>
      <c r="R97" s="165">
        <f t="shared" si="18"/>
        <v>5.859619069958917E-13</v>
      </c>
      <c r="S97" s="165">
        <f t="shared" si="19"/>
        <v>2.3438476279835664E-11</v>
      </c>
      <c r="T97" s="155">
        <f t="shared" si="20"/>
        <v>2.296020389267639E-15</v>
      </c>
      <c r="U97" s="155">
        <f>SUM($T$45:T97)</f>
        <v>0.9999999999999993</v>
      </c>
      <c r="W97" s="1">
        <f t="shared" si="21"/>
        <v>2.3438476279835668E-11</v>
      </c>
      <c r="X97" s="1">
        <f t="shared" si="22"/>
        <v>114.86813801050327</v>
      </c>
      <c r="Y97" s="8">
        <f t="shared" si="41"/>
        <v>10208.30493901312</v>
      </c>
      <c r="Z97" s="9">
        <f t="shared" si="42"/>
        <v>50029232557095336</v>
      </c>
      <c r="AA97" s="11">
        <f t="shared" si="23"/>
        <v>0</v>
      </c>
      <c r="AB97" s="6">
        <f t="shared" si="43"/>
        <v>0</v>
      </c>
      <c r="AC97" s="11">
        <f t="shared" si="44"/>
        <v>0</v>
      </c>
      <c r="AE97" s="1">
        <f t="shared" si="24"/>
        <v>2.343847627983567E-11</v>
      </c>
      <c r="AF97" s="1">
        <f t="shared" si="45"/>
        <v>114.86813801050327</v>
      </c>
      <c r="AG97">
        <f t="shared" si="25"/>
        <v>10208.304939013122</v>
      </c>
      <c r="AH97">
        <f t="shared" si="26"/>
        <v>50029232557095336</v>
      </c>
      <c r="AI97" s="11">
        <f t="shared" si="27"/>
        <v>0</v>
      </c>
      <c r="AJ97" s="11">
        <f t="shared" si="28"/>
        <v>0</v>
      </c>
      <c r="AK97" s="11">
        <f t="shared" si="29"/>
        <v>0</v>
      </c>
      <c r="AM97">
        <f t="shared" si="30"/>
        <v>2.343847627983567E-11</v>
      </c>
      <c r="AN97">
        <f t="shared" si="46"/>
        <v>114.86813801050327</v>
      </c>
      <c r="AO97" s="1">
        <f t="shared" si="31"/>
        <v>10208.304939013122</v>
      </c>
      <c r="AP97" s="1">
        <f t="shared" si="32"/>
        <v>50029232557095336</v>
      </c>
      <c r="AQ97" s="9">
        <f t="shared" si="33"/>
        <v>0</v>
      </c>
      <c r="AR97" s="9">
        <f t="shared" si="34"/>
        <v>0</v>
      </c>
      <c r="AS97" s="9">
        <f t="shared" si="35"/>
        <v>0</v>
      </c>
      <c r="AU97" s="40">
        <f t="shared" si="36"/>
        <v>1</v>
      </c>
      <c r="AV97" s="40">
        <f t="shared" si="37"/>
        <v>0</v>
      </c>
    </row>
    <row r="98" spans="1:48" ht="12.75">
      <c r="A98">
        <f t="shared" si="38"/>
        <v>53</v>
      </c>
      <c r="B98">
        <f t="shared" si="39"/>
        <v>54</v>
      </c>
      <c r="C98">
        <f t="shared" si="8"/>
        <v>53.5</v>
      </c>
      <c r="D98" s="1">
        <f t="shared" si="40"/>
        <v>1.9244910727714976E-14</v>
      </c>
      <c r="E98" s="1">
        <f t="shared" si="9"/>
        <v>336.15041355</v>
      </c>
      <c r="F98" s="1">
        <f t="shared" si="10"/>
        <v>6.469184699854221E-12</v>
      </c>
      <c r="G98" s="1">
        <f t="shared" si="11"/>
        <v>13446.016542</v>
      </c>
      <c r="H98" s="1">
        <f t="shared" si="12"/>
        <v>13446.016542000007</v>
      </c>
      <c r="I98" s="1"/>
      <c r="J98" s="1">
        <f>SUM($H$45:H98)</f>
        <v>376643.67163501313</v>
      </c>
      <c r="K98" s="1">
        <f t="shared" si="13"/>
        <v>613.7130205845507</v>
      </c>
      <c r="L98" s="1">
        <f>SUM($G$45:G98)</f>
        <v>366435.3666959999</v>
      </c>
      <c r="M98" s="1">
        <f t="shared" si="14"/>
        <v>10208.304939013207</v>
      </c>
      <c r="N98" s="23">
        <f t="shared" si="15"/>
        <v>0.060118993726286124</v>
      </c>
      <c r="O98" s="179">
        <f t="shared" si="16"/>
        <v>1.0000000000000229</v>
      </c>
      <c r="P98" s="179"/>
      <c r="Q98" s="164">
        <f t="shared" si="17"/>
        <v>4.811227681928744E-16</v>
      </c>
      <c r="R98" s="165">
        <f t="shared" si="18"/>
        <v>1.6172961749635552E-13</v>
      </c>
      <c r="S98" s="165">
        <f t="shared" si="19"/>
        <v>6.469184699854219E-12</v>
      </c>
      <c r="T98" s="155">
        <f t="shared" si="20"/>
        <v>6.33717814906852E-16</v>
      </c>
      <c r="U98" s="155">
        <f>SUM($T$45:T98)</f>
        <v>1</v>
      </c>
      <c r="W98" s="1">
        <f t="shared" si="21"/>
        <v>6.469184699854221E-12</v>
      </c>
      <c r="X98" s="1">
        <f t="shared" si="22"/>
        <v>115.95695986873753</v>
      </c>
      <c r="Y98" s="8">
        <f t="shared" si="41"/>
        <v>10208.304939013122</v>
      </c>
      <c r="Z98" s="9">
        <f t="shared" si="42"/>
        <v>1.829788545328833E+17</v>
      </c>
      <c r="AA98" s="11">
        <f t="shared" si="23"/>
        <v>0</v>
      </c>
      <c r="AB98" s="6">
        <f t="shared" si="43"/>
        <v>0</v>
      </c>
      <c r="AC98" s="11">
        <f t="shared" si="44"/>
        <v>0</v>
      </c>
      <c r="AE98" s="1">
        <f t="shared" si="24"/>
        <v>6.469184699854221E-12</v>
      </c>
      <c r="AF98" s="1">
        <f t="shared" si="45"/>
        <v>115.95695986873753</v>
      </c>
      <c r="AG98">
        <f t="shared" si="25"/>
        <v>10208.304939013122</v>
      </c>
      <c r="AH98">
        <f t="shared" si="26"/>
        <v>1.829788545328833E+17</v>
      </c>
      <c r="AI98" s="11">
        <f t="shared" si="27"/>
        <v>0</v>
      </c>
      <c r="AJ98" s="11">
        <f t="shared" si="28"/>
        <v>0</v>
      </c>
      <c r="AK98" s="11">
        <f t="shared" si="29"/>
        <v>0</v>
      </c>
      <c r="AM98">
        <f t="shared" si="30"/>
        <v>6.469184699854221E-12</v>
      </c>
      <c r="AN98">
        <f t="shared" si="46"/>
        <v>115.95695986873753</v>
      </c>
      <c r="AO98" s="1">
        <f t="shared" si="31"/>
        <v>10208.304939013122</v>
      </c>
      <c r="AP98" s="1">
        <f t="shared" si="32"/>
        <v>1.829788545328833E+17</v>
      </c>
      <c r="AQ98" s="9">
        <f t="shared" si="33"/>
        <v>0</v>
      </c>
      <c r="AR98" s="9">
        <f t="shared" si="34"/>
        <v>0</v>
      </c>
      <c r="AS98" s="9">
        <f t="shared" si="35"/>
        <v>0</v>
      </c>
      <c r="AU98" s="40">
        <f t="shared" si="36"/>
        <v>1</v>
      </c>
      <c r="AV98" s="40">
        <f t="shared" si="37"/>
        <v>0</v>
      </c>
    </row>
    <row r="99" spans="1:48" ht="12.75">
      <c r="A99">
        <f t="shared" si="38"/>
        <v>54</v>
      </c>
      <c r="B99">
        <f t="shared" si="39"/>
        <v>55</v>
      </c>
      <c r="C99">
        <f t="shared" si="8"/>
        <v>54.5</v>
      </c>
      <c r="D99" s="1">
        <f t="shared" si="40"/>
        <v>5.085554457046985E-15</v>
      </c>
      <c r="E99" s="1">
        <f t="shared" si="9"/>
        <v>342.43359885</v>
      </c>
      <c r="F99" s="1">
        <f t="shared" si="10"/>
        <v>1.741464714874257E-12</v>
      </c>
      <c r="G99" s="1">
        <f t="shared" si="11"/>
        <v>13697.343954</v>
      </c>
      <c r="H99" s="1">
        <f t="shared" si="12"/>
        <v>13697.343954000002</v>
      </c>
      <c r="I99" s="1"/>
      <c r="J99" s="1">
        <f>SUM($H$45:H99)</f>
        <v>390341.0155890131</v>
      </c>
      <c r="K99" s="1">
        <f t="shared" si="13"/>
        <v>624.7727711648557</v>
      </c>
      <c r="L99" s="1">
        <f>SUM($G$45:G99)</f>
        <v>380132.7106499999</v>
      </c>
      <c r="M99" s="1">
        <f t="shared" si="14"/>
        <v>10208.304939013207</v>
      </c>
      <c r="N99" s="23">
        <f t="shared" si="15"/>
        <v>0.0612024008782451</v>
      </c>
      <c r="O99" s="179">
        <f t="shared" si="16"/>
        <v>1.0000000000000229</v>
      </c>
      <c r="P99" s="179"/>
      <c r="Q99" s="164">
        <f t="shared" si="17"/>
        <v>1.2713886142617462E-16</v>
      </c>
      <c r="R99" s="165">
        <f t="shared" si="18"/>
        <v>4.353661787185642E-14</v>
      </c>
      <c r="S99" s="165">
        <f t="shared" si="19"/>
        <v>1.7414647148742564E-12</v>
      </c>
      <c r="T99" s="155">
        <f t="shared" si="20"/>
        <v>1.7059293636682948E-16</v>
      </c>
      <c r="U99" s="155">
        <f>SUM($T$45:T99)</f>
        <v>1.0000000000000002</v>
      </c>
      <c r="W99" s="1">
        <f t="shared" si="21"/>
        <v>1.741464714874257E-12</v>
      </c>
      <c r="X99" s="1">
        <f t="shared" si="22"/>
        <v>117.03565249102515</v>
      </c>
      <c r="Y99" s="8">
        <f t="shared" si="41"/>
        <v>10208.304939013124</v>
      </c>
      <c r="Z99" s="9">
        <f t="shared" si="42"/>
        <v>6.860521600927309E+17</v>
      </c>
      <c r="AA99" s="11">
        <f t="shared" si="23"/>
        <v>0</v>
      </c>
      <c r="AB99" s="6">
        <f t="shared" si="43"/>
        <v>0</v>
      </c>
      <c r="AC99" s="11">
        <f t="shared" si="44"/>
        <v>0</v>
      </c>
      <c r="AE99" s="1">
        <f t="shared" si="24"/>
        <v>1.741464714874257E-12</v>
      </c>
      <c r="AF99" s="1">
        <f t="shared" si="45"/>
        <v>117.03565249102515</v>
      </c>
      <c r="AG99">
        <f t="shared" si="25"/>
        <v>10208.304939013124</v>
      </c>
      <c r="AH99">
        <f t="shared" si="26"/>
        <v>6.860521600927309E+17</v>
      </c>
      <c r="AI99" s="11">
        <f t="shared" si="27"/>
        <v>0</v>
      </c>
      <c r="AJ99" s="11">
        <f t="shared" si="28"/>
        <v>0</v>
      </c>
      <c r="AK99" s="11">
        <f t="shared" si="29"/>
        <v>0</v>
      </c>
      <c r="AM99">
        <f t="shared" si="30"/>
        <v>1.741464714874257E-12</v>
      </c>
      <c r="AN99">
        <f t="shared" si="46"/>
        <v>117.03565249102515</v>
      </c>
      <c r="AO99" s="1">
        <f t="shared" si="31"/>
        <v>10208.304939013124</v>
      </c>
      <c r="AP99" s="1">
        <f t="shared" si="32"/>
        <v>6.860521600927309E+17</v>
      </c>
      <c r="AQ99" s="9">
        <f t="shared" si="33"/>
        <v>0</v>
      </c>
      <c r="AR99" s="9">
        <f t="shared" si="34"/>
        <v>0</v>
      </c>
      <c r="AS99" s="9">
        <f t="shared" si="35"/>
        <v>0</v>
      </c>
      <c r="AU99" s="40">
        <f t="shared" si="36"/>
        <v>1</v>
      </c>
      <c r="AV99" s="40">
        <f t="shared" si="37"/>
        <v>0</v>
      </c>
    </row>
    <row r="100" spans="1:48" ht="12.75">
      <c r="A100">
        <f t="shared" si="38"/>
        <v>55</v>
      </c>
      <c r="B100">
        <f t="shared" si="39"/>
        <v>56</v>
      </c>
      <c r="C100">
        <f t="shared" si="8"/>
        <v>55.5</v>
      </c>
      <c r="D100" s="1">
        <f t="shared" si="40"/>
        <v>1.311165244632411E-15</v>
      </c>
      <c r="E100" s="1">
        <f t="shared" si="9"/>
        <v>348.71678415</v>
      </c>
      <c r="F100" s="1">
        <f t="shared" si="10"/>
        <v>4.572253275974624E-13</v>
      </c>
      <c r="G100" s="1">
        <f t="shared" si="11"/>
        <v>13948.671366</v>
      </c>
      <c r="H100" s="1">
        <f t="shared" si="12"/>
        <v>13948.671366</v>
      </c>
      <c r="I100" s="1"/>
      <c r="J100" s="1">
        <f>SUM($H$45:H100)</f>
        <v>404289.68695501314</v>
      </c>
      <c r="K100" s="1">
        <f t="shared" si="13"/>
        <v>635.8377835226632</v>
      </c>
      <c r="L100" s="1">
        <f>SUM($G$45:G100)</f>
        <v>394081.38201599993</v>
      </c>
      <c r="M100" s="1">
        <f t="shared" si="14"/>
        <v>10208.304939013207</v>
      </c>
      <c r="N100" s="23">
        <f t="shared" si="15"/>
        <v>0.06228632347106658</v>
      </c>
      <c r="O100" s="179">
        <f t="shared" si="16"/>
        <v>1.0000000000000229</v>
      </c>
      <c r="P100" s="179"/>
      <c r="Q100" s="164">
        <f t="shared" si="17"/>
        <v>3.2779131115810275E-17</v>
      </c>
      <c r="R100" s="165">
        <f t="shared" si="18"/>
        <v>1.1430633189936561E-14</v>
      </c>
      <c r="S100" s="165">
        <f t="shared" si="19"/>
        <v>4.572253275974623E-13</v>
      </c>
      <c r="T100" s="155">
        <f t="shared" si="20"/>
        <v>4.4789544427702434E-17</v>
      </c>
      <c r="U100" s="155">
        <f>SUM($T$45:T100)</f>
        <v>1.0000000000000002</v>
      </c>
      <c r="W100" s="1">
        <f t="shared" si="21"/>
        <v>4.572253275974624E-13</v>
      </c>
      <c r="X100" s="1">
        <f t="shared" si="22"/>
        <v>118.10449342002192</v>
      </c>
      <c r="Y100" s="8">
        <f t="shared" si="41"/>
        <v>10208.304939013122</v>
      </c>
      <c r="Z100" s="9">
        <f t="shared" si="42"/>
        <v>2.6368764167865487E+18</v>
      </c>
      <c r="AA100" s="11">
        <f t="shared" si="23"/>
        <v>0</v>
      </c>
      <c r="AB100" s="6">
        <f t="shared" si="43"/>
        <v>0</v>
      </c>
      <c r="AC100" s="11">
        <f t="shared" si="44"/>
        <v>0</v>
      </c>
      <c r="AE100" s="1">
        <f t="shared" si="24"/>
        <v>4.572253275974624E-13</v>
      </c>
      <c r="AF100" s="1">
        <f t="shared" si="45"/>
        <v>118.10449342002192</v>
      </c>
      <c r="AG100">
        <f t="shared" si="25"/>
        <v>10208.304939013122</v>
      </c>
      <c r="AH100">
        <f t="shared" si="26"/>
        <v>2.6368764167865487E+18</v>
      </c>
      <c r="AI100" s="11">
        <f t="shared" si="27"/>
        <v>0</v>
      </c>
      <c r="AJ100" s="11">
        <f t="shared" si="28"/>
        <v>0</v>
      </c>
      <c r="AK100" s="11">
        <f t="shared" si="29"/>
        <v>0</v>
      </c>
      <c r="AM100">
        <f t="shared" si="30"/>
        <v>4.572253275974624E-13</v>
      </c>
      <c r="AN100">
        <f t="shared" si="46"/>
        <v>118.10449342002192</v>
      </c>
      <c r="AO100" s="1">
        <f t="shared" si="31"/>
        <v>10208.304939013122</v>
      </c>
      <c r="AP100" s="1">
        <f t="shared" si="32"/>
        <v>2.6368764167865487E+18</v>
      </c>
      <c r="AQ100" s="9">
        <f t="shared" si="33"/>
        <v>0</v>
      </c>
      <c r="AR100" s="9">
        <f t="shared" si="34"/>
        <v>0</v>
      </c>
      <c r="AS100" s="9">
        <f t="shared" si="35"/>
        <v>0</v>
      </c>
      <c r="AU100" s="40">
        <f t="shared" si="36"/>
        <v>1</v>
      </c>
      <c r="AV100" s="40">
        <f t="shared" si="37"/>
        <v>0</v>
      </c>
    </row>
    <row r="101" spans="1:48" ht="12.75">
      <c r="A101">
        <f t="shared" si="38"/>
        <v>56</v>
      </c>
      <c r="B101">
        <f t="shared" si="39"/>
        <v>57</v>
      </c>
      <c r="C101">
        <f t="shared" si="8"/>
        <v>56.5</v>
      </c>
      <c r="D101" s="1">
        <f t="shared" si="40"/>
        <v>3.298171690336079E-16</v>
      </c>
      <c r="E101" s="1">
        <f t="shared" si="9"/>
        <v>354.99996945000004</v>
      </c>
      <c r="F101" s="1">
        <f t="shared" si="10"/>
        <v>1.170850849310163E-13</v>
      </c>
      <c r="G101" s="1">
        <f t="shared" si="11"/>
        <v>14199.998778000001</v>
      </c>
      <c r="H101" s="1">
        <f t="shared" si="12"/>
        <v>14199.998778000001</v>
      </c>
      <c r="I101" s="1"/>
      <c r="J101" s="1">
        <f>SUM($H$45:H101)</f>
        <v>418489.68573301315</v>
      </c>
      <c r="K101" s="1">
        <f t="shared" si="13"/>
        <v>646.9077876583441</v>
      </c>
      <c r="L101" s="1">
        <f>SUM($G$45:G101)</f>
        <v>408281.38079399994</v>
      </c>
      <c r="M101" s="1">
        <f t="shared" si="14"/>
        <v>10208.304939013207</v>
      </c>
      <c r="N101" s="23">
        <f t="shared" si="15"/>
        <v>0.06337073505573373</v>
      </c>
      <c r="O101" s="179">
        <f t="shared" si="16"/>
        <v>1.0000000000000229</v>
      </c>
      <c r="P101" s="179"/>
      <c r="Q101" s="164">
        <f t="shared" si="17"/>
        <v>8.245429225840197E-18</v>
      </c>
      <c r="R101" s="165">
        <f t="shared" si="18"/>
        <v>2.9271271232754073E-15</v>
      </c>
      <c r="S101" s="165">
        <f t="shared" si="19"/>
        <v>1.1708508493101628E-13</v>
      </c>
      <c r="T101" s="155">
        <f t="shared" si="20"/>
        <v>1.1469591242670636E-17</v>
      </c>
      <c r="U101" s="155">
        <f>SUM($T$45:T101)</f>
        <v>1.0000000000000002</v>
      </c>
      <c r="W101" s="1">
        <f t="shared" si="21"/>
        <v>1.170850849310163E-13</v>
      </c>
      <c r="X101" s="1">
        <f t="shared" si="22"/>
        <v>119.16374775073164</v>
      </c>
      <c r="Y101" s="8">
        <f t="shared" si="41"/>
        <v>10208.304939013122</v>
      </c>
      <c r="Z101" s="9">
        <f t="shared" si="42"/>
        <v>1.0389537449896511E+19</v>
      </c>
      <c r="AA101" s="11">
        <f t="shared" si="23"/>
        <v>0</v>
      </c>
      <c r="AB101" s="6">
        <f t="shared" si="43"/>
        <v>0</v>
      </c>
      <c r="AC101" s="11">
        <f t="shared" si="44"/>
        <v>0</v>
      </c>
      <c r="AE101" s="1">
        <f t="shared" si="24"/>
        <v>1.170850849310163E-13</v>
      </c>
      <c r="AF101" s="1">
        <f t="shared" si="45"/>
        <v>119.16374775073164</v>
      </c>
      <c r="AG101">
        <f t="shared" si="25"/>
        <v>10208.304939013122</v>
      </c>
      <c r="AH101">
        <f t="shared" si="26"/>
        <v>1.0389537449896511E+19</v>
      </c>
      <c r="AI101" s="11">
        <f t="shared" si="27"/>
        <v>0</v>
      </c>
      <c r="AJ101" s="11">
        <f t="shared" si="28"/>
        <v>0</v>
      </c>
      <c r="AK101" s="11">
        <f t="shared" si="29"/>
        <v>0</v>
      </c>
      <c r="AM101">
        <f t="shared" si="30"/>
        <v>1.170850849310163E-13</v>
      </c>
      <c r="AN101">
        <f t="shared" si="46"/>
        <v>119.16374775073164</v>
      </c>
      <c r="AO101" s="1">
        <f t="shared" si="31"/>
        <v>10208.304939013122</v>
      </c>
      <c r="AP101" s="1">
        <f t="shared" si="32"/>
        <v>1.0389537449896511E+19</v>
      </c>
      <c r="AQ101" s="9">
        <f t="shared" si="33"/>
        <v>0</v>
      </c>
      <c r="AR101" s="9">
        <f t="shared" si="34"/>
        <v>0</v>
      </c>
      <c r="AS101" s="9">
        <f t="shared" si="35"/>
        <v>0</v>
      </c>
      <c r="AU101" s="40">
        <f t="shared" si="36"/>
        <v>1</v>
      </c>
      <c r="AV101" s="40">
        <f t="shared" si="37"/>
        <v>0</v>
      </c>
    </row>
    <row r="102" spans="1:48" ht="12.75">
      <c r="A102">
        <f t="shared" si="38"/>
        <v>57</v>
      </c>
      <c r="B102">
        <f t="shared" si="39"/>
        <v>58</v>
      </c>
      <c r="C102">
        <f t="shared" si="8"/>
        <v>57.5</v>
      </c>
      <c r="D102" s="1">
        <f t="shared" si="40"/>
        <v>8.094421241445503E-17</v>
      </c>
      <c r="E102" s="1">
        <f t="shared" si="9"/>
        <v>361.28315475000005</v>
      </c>
      <c r="F102" s="1">
        <f t="shared" si="10"/>
        <v>2.924378041984843E-14</v>
      </c>
      <c r="G102" s="1">
        <f t="shared" si="11"/>
        <v>14451.326190000002</v>
      </c>
      <c r="H102" s="1">
        <f t="shared" si="12"/>
        <v>14451.326190000002</v>
      </c>
      <c r="I102" s="1"/>
      <c r="J102" s="1">
        <f>SUM($H$45:H102)</f>
        <v>432941.01192301314</v>
      </c>
      <c r="K102" s="1">
        <f t="shared" si="13"/>
        <v>657.9825316245206</v>
      </c>
      <c r="L102" s="1">
        <f>SUM($G$45:G102)</f>
        <v>422732.70698399993</v>
      </c>
      <c r="M102" s="1">
        <f t="shared" si="14"/>
        <v>10208.304939013207</v>
      </c>
      <c r="N102" s="23">
        <f t="shared" si="15"/>
        <v>0.06445561095161846</v>
      </c>
      <c r="O102" s="179">
        <f t="shared" si="16"/>
        <v>1.0000000000000229</v>
      </c>
      <c r="P102" s="179"/>
      <c r="Q102" s="164">
        <f t="shared" si="17"/>
        <v>2.0236053103613757E-18</v>
      </c>
      <c r="R102" s="165">
        <f t="shared" si="18"/>
        <v>7.310945104962108E-16</v>
      </c>
      <c r="S102" s="165">
        <f t="shared" si="19"/>
        <v>2.9243780419848426E-14</v>
      </c>
      <c r="T102" s="155">
        <f t="shared" si="20"/>
        <v>2.8647048255864058E-18</v>
      </c>
      <c r="U102" s="155">
        <f>SUM($T$45:T102)</f>
        <v>1.0000000000000002</v>
      </c>
      <c r="W102" s="1">
        <f t="shared" si="21"/>
        <v>2.924378041984843E-14</v>
      </c>
      <c r="X102" s="1">
        <f t="shared" si="22"/>
        <v>120.21366889834118</v>
      </c>
      <c r="Y102" s="8">
        <f t="shared" si="41"/>
        <v>10208.304939013124</v>
      </c>
      <c r="Z102" s="9">
        <f t="shared" si="42"/>
        <v>4.196371920228585E+19</v>
      </c>
      <c r="AA102" s="11">
        <f t="shared" si="23"/>
        <v>0</v>
      </c>
      <c r="AB102" s="6">
        <f t="shared" si="43"/>
        <v>0</v>
      </c>
      <c r="AC102" s="11">
        <f t="shared" si="44"/>
        <v>0</v>
      </c>
      <c r="AE102" s="1">
        <f t="shared" si="24"/>
        <v>2.924378041984843E-14</v>
      </c>
      <c r="AF102" s="1">
        <f t="shared" si="45"/>
        <v>120.21366889834118</v>
      </c>
      <c r="AG102">
        <f t="shared" si="25"/>
        <v>10208.304939013124</v>
      </c>
      <c r="AH102">
        <f t="shared" si="26"/>
        <v>4.196371920228585E+19</v>
      </c>
      <c r="AI102" s="11">
        <f t="shared" si="27"/>
        <v>0</v>
      </c>
      <c r="AJ102" s="11">
        <f t="shared" si="28"/>
        <v>0</v>
      </c>
      <c r="AK102" s="11">
        <f t="shared" si="29"/>
        <v>0</v>
      </c>
      <c r="AM102">
        <f t="shared" si="30"/>
        <v>2.924378041984843E-14</v>
      </c>
      <c r="AN102">
        <f t="shared" si="46"/>
        <v>120.21366889834118</v>
      </c>
      <c r="AO102" s="1">
        <f t="shared" si="31"/>
        <v>10208.304939013124</v>
      </c>
      <c r="AP102" s="1">
        <f t="shared" si="32"/>
        <v>4.196371920228585E+19</v>
      </c>
      <c r="AQ102" s="9">
        <f t="shared" si="33"/>
        <v>0</v>
      </c>
      <c r="AR102" s="9">
        <f t="shared" si="34"/>
        <v>0</v>
      </c>
      <c r="AS102" s="9">
        <f t="shared" si="35"/>
        <v>0</v>
      </c>
      <c r="AU102" s="40">
        <f t="shared" si="36"/>
        <v>1</v>
      </c>
      <c r="AV102" s="40">
        <f t="shared" si="37"/>
        <v>0</v>
      </c>
    </row>
    <row r="103" spans="1:48" ht="12.75">
      <c r="A103">
        <f t="shared" si="38"/>
        <v>58</v>
      </c>
      <c r="B103">
        <f t="shared" si="39"/>
        <v>59</v>
      </c>
      <c r="C103">
        <f t="shared" si="8"/>
        <v>58.5</v>
      </c>
      <c r="D103" s="1">
        <f t="shared" si="40"/>
        <v>1.9381842278208285E-17</v>
      </c>
      <c r="E103" s="1">
        <f t="shared" si="9"/>
        <v>367.56634005</v>
      </c>
      <c r="F103" s="1">
        <f t="shared" si="10"/>
        <v>7.124112829627374E-15</v>
      </c>
      <c r="G103" s="1">
        <f t="shared" si="11"/>
        <v>14702.653602</v>
      </c>
      <c r="H103" s="1">
        <f t="shared" si="12"/>
        <v>14702.653602</v>
      </c>
      <c r="I103" s="1"/>
      <c r="J103" s="1">
        <f>SUM($H$45:H103)</f>
        <v>447643.6655250131</v>
      </c>
      <c r="K103" s="1">
        <f t="shared" si="13"/>
        <v>669.0617800510003</v>
      </c>
      <c r="L103" s="1">
        <f>SUM($G$45:G103)</f>
        <v>437435.3605859999</v>
      </c>
      <c r="M103" s="1">
        <f t="shared" si="14"/>
        <v>10208.304939013207</v>
      </c>
      <c r="N103" s="23">
        <f t="shared" si="15"/>
        <v>0.06554092810198474</v>
      </c>
      <c r="O103" s="179">
        <f t="shared" si="16"/>
        <v>1.0000000000000229</v>
      </c>
      <c r="P103" s="179"/>
      <c r="Q103" s="164">
        <f t="shared" si="17"/>
        <v>4.845460569552071E-19</v>
      </c>
      <c r="R103" s="165">
        <f t="shared" si="18"/>
        <v>1.7810282074068432E-16</v>
      </c>
      <c r="S103" s="165">
        <f t="shared" si="19"/>
        <v>7.124112829627372E-15</v>
      </c>
      <c r="T103" s="155">
        <f t="shared" si="20"/>
        <v>6.978742183142592E-19</v>
      </c>
      <c r="U103" s="155">
        <f>SUM($T$45:T103)</f>
        <v>1.0000000000000002</v>
      </c>
      <c r="W103" s="1">
        <f t="shared" si="21"/>
        <v>7.124112829627374E-15</v>
      </c>
      <c r="X103" s="1">
        <f t="shared" si="22"/>
        <v>121.25449930621132</v>
      </c>
      <c r="Y103" s="8">
        <f t="shared" si="41"/>
        <v>10208.304939013122</v>
      </c>
      <c r="Z103" s="9">
        <f t="shared" si="42"/>
        <v>1.7374835768988002E+20</v>
      </c>
      <c r="AA103" s="11">
        <f t="shared" si="23"/>
        <v>0</v>
      </c>
      <c r="AB103" s="6">
        <f t="shared" si="43"/>
        <v>0</v>
      </c>
      <c r="AC103" s="11">
        <f t="shared" si="44"/>
        <v>0</v>
      </c>
      <c r="AE103" s="1">
        <f t="shared" si="24"/>
        <v>7.124112829627374E-15</v>
      </c>
      <c r="AF103" s="1">
        <f t="shared" si="45"/>
        <v>121.25449930621132</v>
      </c>
      <c r="AG103">
        <f t="shared" si="25"/>
        <v>10208.304939013122</v>
      </c>
      <c r="AH103">
        <f t="shared" si="26"/>
        <v>1.7374835768988002E+20</v>
      </c>
      <c r="AI103" s="11">
        <f t="shared" si="27"/>
        <v>0</v>
      </c>
      <c r="AJ103" s="11">
        <f t="shared" si="28"/>
        <v>0</v>
      </c>
      <c r="AK103" s="11">
        <f t="shared" si="29"/>
        <v>0</v>
      </c>
      <c r="AM103">
        <f t="shared" si="30"/>
        <v>7.124112829627374E-15</v>
      </c>
      <c r="AN103">
        <f t="shared" si="46"/>
        <v>121.25449930621132</v>
      </c>
      <c r="AO103" s="1">
        <f t="shared" si="31"/>
        <v>10208.304939013122</v>
      </c>
      <c r="AP103" s="1">
        <f t="shared" si="32"/>
        <v>1.7374835768988002E+20</v>
      </c>
      <c r="AQ103" s="9">
        <f t="shared" si="33"/>
        <v>0</v>
      </c>
      <c r="AR103" s="9">
        <f t="shared" si="34"/>
        <v>0</v>
      </c>
      <c r="AS103" s="9">
        <f t="shared" si="35"/>
        <v>0</v>
      </c>
      <c r="AU103" s="40">
        <f t="shared" si="36"/>
        <v>1</v>
      </c>
      <c r="AV103" s="40">
        <f t="shared" si="37"/>
        <v>0</v>
      </c>
    </row>
    <row r="104" spans="1:48" ht="12.75">
      <c r="A104">
        <f t="shared" si="38"/>
        <v>59</v>
      </c>
      <c r="B104">
        <f t="shared" si="39"/>
        <v>60</v>
      </c>
      <c r="C104">
        <f t="shared" si="8"/>
        <v>59.5</v>
      </c>
      <c r="D104" s="1">
        <f t="shared" si="40"/>
        <v>4.527943716091041E-18</v>
      </c>
      <c r="E104" s="1">
        <f t="shared" si="9"/>
        <v>373.84952535</v>
      </c>
      <c r="F104" s="1">
        <f t="shared" si="10"/>
        <v>1.6927696090721508E-15</v>
      </c>
      <c r="G104" s="1">
        <f t="shared" si="11"/>
        <v>14953.981014</v>
      </c>
      <c r="H104" s="1">
        <f t="shared" si="12"/>
        <v>14953.981014</v>
      </c>
      <c r="I104" s="1"/>
      <c r="J104" s="1">
        <f>SUM($H$45:H104)</f>
        <v>462597.64653901313</v>
      </c>
      <c r="K104" s="1">
        <f t="shared" si="13"/>
        <v>680.1453128111765</v>
      </c>
      <c r="L104" s="1">
        <f>SUM($G$45:G104)</f>
        <v>452389.3415999999</v>
      </c>
      <c r="M104" s="1">
        <f t="shared" si="14"/>
        <v>10208.304939013207</v>
      </c>
      <c r="N104" s="23">
        <f t="shared" si="15"/>
        <v>0.06662666494334986</v>
      </c>
      <c r="O104" s="179">
        <f t="shared" si="16"/>
        <v>1.0000000000000229</v>
      </c>
      <c r="P104" s="179"/>
      <c r="Q104" s="164">
        <f t="shared" si="17"/>
        <v>1.1319859290227602E-19</v>
      </c>
      <c r="R104" s="165">
        <f t="shared" si="18"/>
        <v>4.231924022680377E-17</v>
      </c>
      <c r="S104" s="165">
        <f t="shared" si="19"/>
        <v>1.6927696090721504E-15</v>
      </c>
      <c r="T104" s="155">
        <f t="shared" si="20"/>
        <v>1.6582279028547493E-19</v>
      </c>
      <c r="U104" s="155">
        <f>SUM($T$45:T104)</f>
        <v>1.0000000000000002</v>
      </c>
      <c r="W104" s="1">
        <f t="shared" si="21"/>
        <v>1.6927696090721508E-15</v>
      </c>
      <c r="X104" s="1">
        <f t="shared" si="22"/>
        <v>122.28647109962738</v>
      </c>
      <c r="Y104" s="8">
        <f t="shared" si="41"/>
        <v>10208.304939013122</v>
      </c>
      <c r="Z104" s="9">
        <f t="shared" si="42"/>
        <v>7.374527402964521E+20</v>
      </c>
      <c r="AA104" s="11">
        <f t="shared" si="23"/>
        <v>0</v>
      </c>
      <c r="AB104" s="6">
        <f t="shared" si="43"/>
        <v>0</v>
      </c>
      <c r="AC104" s="11">
        <f t="shared" si="44"/>
        <v>0</v>
      </c>
      <c r="AE104" s="1">
        <f t="shared" si="24"/>
        <v>1.6927696090721508E-15</v>
      </c>
      <c r="AF104" s="1">
        <f t="shared" si="45"/>
        <v>122.28647109962738</v>
      </c>
      <c r="AG104">
        <f t="shared" si="25"/>
        <v>10208.304939013122</v>
      </c>
      <c r="AH104">
        <f t="shared" si="26"/>
        <v>7.374527402964521E+20</v>
      </c>
      <c r="AI104" s="11">
        <f t="shared" si="27"/>
        <v>0</v>
      </c>
      <c r="AJ104" s="11">
        <f t="shared" si="28"/>
        <v>0</v>
      </c>
      <c r="AK104" s="11">
        <f t="shared" si="29"/>
        <v>0</v>
      </c>
      <c r="AM104">
        <f t="shared" si="30"/>
        <v>1.6927696090721508E-15</v>
      </c>
      <c r="AN104">
        <f t="shared" si="46"/>
        <v>122.28647109962738</v>
      </c>
      <c r="AO104" s="1">
        <f t="shared" si="31"/>
        <v>10208.304939013122</v>
      </c>
      <c r="AP104" s="1">
        <f t="shared" si="32"/>
        <v>7.374527402964521E+20</v>
      </c>
      <c r="AQ104" s="9">
        <f t="shared" si="33"/>
        <v>0</v>
      </c>
      <c r="AR104" s="9">
        <f t="shared" si="34"/>
        <v>0</v>
      </c>
      <c r="AS104" s="9">
        <f t="shared" si="35"/>
        <v>0</v>
      </c>
      <c r="AU104" s="40">
        <f t="shared" si="36"/>
        <v>1</v>
      </c>
      <c r="AV104" s="40">
        <f t="shared" si="37"/>
        <v>0</v>
      </c>
    </row>
    <row r="105" spans="1:48" s="76" customFormat="1" ht="12.75">
      <c r="A105" s="76">
        <f t="shared" si="38"/>
        <v>60</v>
      </c>
      <c r="B105" s="76">
        <f t="shared" si="39"/>
        <v>61</v>
      </c>
      <c r="C105" s="76">
        <f t="shared" si="8"/>
        <v>60.5</v>
      </c>
      <c r="D105" s="83">
        <f t="shared" si="40"/>
        <v>1.0320570282215134E-18</v>
      </c>
      <c r="E105" s="83">
        <f t="shared" si="9"/>
        <v>380.13271065000004</v>
      </c>
      <c r="F105" s="83">
        <f t="shared" si="10"/>
        <v>3.923186356832275E-16</v>
      </c>
      <c r="G105" s="83">
        <f t="shared" si="11"/>
        <v>15205.308426000001</v>
      </c>
      <c r="H105" s="83">
        <f t="shared" si="12"/>
        <v>15205.308426000001</v>
      </c>
      <c r="I105" s="83"/>
      <c r="J105" s="83">
        <f>SUM($H$45:H105)</f>
        <v>477802.95496501314</v>
      </c>
      <c r="K105" s="83">
        <f t="shared" si="13"/>
        <v>691.2329238144065</v>
      </c>
      <c r="L105" s="83">
        <f>SUM($G$45:G105)</f>
        <v>467594.65002599993</v>
      </c>
      <c r="M105" s="83">
        <f t="shared" si="14"/>
        <v>10208.304939013207</v>
      </c>
      <c r="N105" s="84">
        <f t="shared" si="15"/>
        <v>0.06771280128718657</v>
      </c>
      <c r="O105" s="178">
        <f t="shared" si="16"/>
        <v>1.0000000000000229</v>
      </c>
      <c r="P105" s="178"/>
      <c r="Q105" s="161">
        <f t="shared" si="17"/>
        <v>2.5801425705537834E-20</v>
      </c>
      <c r="R105" s="162">
        <f t="shared" si="18"/>
        <v>9.807965892080687E-18</v>
      </c>
      <c r="S105" s="162">
        <f t="shared" si="19"/>
        <v>3.923186356832274E-16</v>
      </c>
      <c r="T105" s="163">
        <f t="shared" si="20"/>
        <v>3.843132018753688E-20</v>
      </c>
      <c r="U105" s="163">
        <f>SUM($T$45:T105)</f>
        <v>1.0000000000000002</v>
      </c>
      <c r="V105" s="85"/>
      <c r="W105" s="83">
        <f t="shared" si="21"/>
        <v>3.923186356832275E-16</v>
      </c>
      <c r="X105" s="83">
        <f t="shared" si="22"/>
        <v>123.30980669030343</v>
      </c>
      <c r="Y105" s="73">
        <f t="shared" si="41"/>
        <v>10208.304939013124</v>
      </c>
      <c r="Z105" s="74">
        <f t="shared" si="42"/>
        <v>3.2085758721942707E+21</v>
      </c>
      <c r="AA105" s="79">
        <f t="shared" si="23"/>
        <v>0</v>
      </c>
      <c r="AB105" s="75">
        <f t="shared" si="43"/>
        <v>0</v>
      </c>
      <c r="AC105" s="79">
        <f t="shared" si="44"/>
        <v>0</v>
      </c>
      <c r="AE105" s="83">
        <f t="shared" si="24"/>
        <v>3.923186356832275E-16</v>
      </c>
      <c r="AF105" s="83">
        <f t="shared" si="45"/>
        <v>123.30980669030343</v>
      </c>
      <c r="AG105" s="76">
        <f t="shared" si="25"/>
        <v>10208.304939013124</v>
      </c>
      <c r="AH105" s="76">
        <f t="shared" si="26"/>
        <v>3.2085758721942707E+21</v>
      </c>
      <c r="AI105" s="79">
        <f t="shared" si="27"/>
        <v>0</v>
      </c>
      <c r="AJ105" s="79">
        <f t="shared" si="28"/>
        <v>0</v>
      </c>
      <c r="AK105" s="79">
        <f t="shared" si="29"/>
        <v>0</v>
      </c>
      <c r="AM105" s="76">
        <f t="shared" si="30"/>
        <v>3.923186356832275E-16</v>
      </c>
      <c r="AN105" s="76">
        <f t="shared" si="46"/>
        <v>123.30980669030343</v>
      </c>
      <c r="AO105" s="83">
        <f t="shared" si="31"/>
        <v>10208.304939013124</v>
      </c>
      <c r="AP105" s="83">
        <f t="shared" si="32"/>
        <v>3.2085758721942707E+21</v>
      </c>
      <c r="AQ105" s="74">
        <f t="shared" si="33"/>
        <v>0</v>
      </c>
      <c r="AR105" s="74">
        <f t="shared" si="34"/>
        <v>0</v>
      </c>
      <c r="AS105" s="74">
        <f t="shared" si="35"/>
        <v>0</v>
      </c>
      <c r="AU105" s="77">
        <f t="shared" si="36"/>
        <v>1</v>
      </c>
      <c r="AV105" s="77">
        <f t="shared" si="37"/>
        <v>0</v>
      </c>
    </row>
    <row r="106" spans="1:48" s="76" customFormat="1" ht="12.75">
      <c r="A106" s="76">
        <f t="shared" si="38"/>
        <v>61</v>
      </c>
      <c r="B106" s="76">
        <f t="shared" si="39"/>
        <v>62</v>
      </c>
      <c r="C106" s="76">
        <f t="shared" si="8"/>
        <v>61.5</v>
      </c>
      <c r="D106" s="83">
        <f t="shared" si="40"/>
        <v>2.295107768013431E-19</v>
      </c>
      <c r="E106" s="83">
        <f t="shared" si="9"/>
        <v>386.41589595000005</v>
      </c>
      <c r="F106" s="83">
        <f t="shared" si="10"/>
        <v>8.868661244787148E-17</v>
      </c>
      <c r="G106" s="83">
        <f t="shared" si="11"/>
        <v>15456.635838000002</v>
      </c>
      <c r="H106" s="83">
        <f t="shared" si="12"/>
        <v>15456.635838000002</v>
      </c>
      <c r="I106" s="83"/>
      <c r="J106" s="83">
        <f>SUM($H$45:H106)</f>
        <v>493259.5908030131</v>
      </c>
      <c r="K106" s="83">
        <f t="shared" si="13"/>
        <v>702.3244199107796</v>
      </c>
      <c r="L106" s="83">
        <f>SUM($G$45:G106)</f>
        <v>483051.2858639999</v>
      </c>
      <c r="M106" s="83">
        <f t="shared" si="14"/>
        <v>10208.304939013207</v>
      </c>
      <c r="N106" s="84">
        <f t="shared" si="15"/>
        <v>0.06879931821263466</v>
      </c>
      <c r="O106" s="178">
        <f t="shared" si="16"/>
        <v>1.0000000000000229</v>
      </c>
      <c r="P106" s="178"/>
      <c r="Q106" s="161">
        <f t="shared" si="17"/>
        <v>5.737769420033577E-21</v>
      </c>
      <c r="R106" s="162">
        <f t="shared" si="18"/>
        <v>2.217165311196787E-18</v>
      </c>
      <c r="S106" s="162">
        <f t="shared" si="19"/>
        <v>8.868661244787145E-17</v>
      </c>
      <c r="T106" s="163">
        <f t="shared" si="20"/>
        <v>8.687692322839757E-21</v>
      </c>
      <c r="U106" s="163">
        <f>SUM($T$45:T106)</f>
        <v>1.0000000000000002</v>
      </c>
      <c r="V106" s="85"/>
      <c r="W106" s="83">
        <f t="shared" si="21"/>
        <v>8.868661244787148E-17</v>
      </c>
      <c r="X106" s="83">
        <f t="shared" si="22"/>
        <v>124.32471933609986</v>
      </c>
      <c r="Y106" s="73">
        <f t="shared" si="41"/>
        <v>10208.304939013124</v>
      </c>
      <c r="Z106" s="74">
        <f t="shared" si="42"/>
        <v>1.4310442257405092E+22</v>
      </c>
      <c r="AA106" s="79">
        <f t="shared" si="23"/>
        <v>0</v>
      </c>
      <c r="AB106" s="75">
        <f t="shared" si="43"/>
        <v>0</v>
      </c>
      <c r="AC106" s="79">
        <f t="shared" si="44"/>
        <v>0</v>
      </c>
      <c r="AE106" s="83">
        <f t="shared" si="24"/>
        <v>8.868661244787148E-17</v>
      </c>
      <c r="AF106" s="83">
        <f t="shared" si="45"/>
        <v>124.32471933609986</v>
      </c>
      <c r="AG106" s="76">
        <f t="shared" si="25"/>
        <v>10208.304939013124</v>
      </c>
      <c r="AH106" s="76">
        <f t="shared" si="26"/>
        <v>1.4310442257405092E+22</v>
      </c>
      <c r="AI106" s="79">
        <f t="shared" si="27"/>
        <v>0</v>
      </c>
      <c r="AJ106" s="79">
        <f t="shared" si="28"/>
        <v>0</v>
      </c>
      <c r="AK106" s="79">
        <f t="shared" si="29"/>
        <v>0</v>
      </c>
      <c r="AM106" s="76">
        <f t="shared" si="30"/>
        <v>8.868661244787148E-17</v>
      </c>
      <c r="AN106" s="76">
        <f t="shared" si="46"/>
        <v>124.32471933609986</v>
      </c>
      <c r="AO106" s="83">
        <f t="shared" si="31"/>
        <v>10208.304939013124</v>
      </c>
      <c r="AP106" s="83">
        <f t="shared" si="32"/>
        <v>1.4310442257405092E+22</v>
      </c>
      <c r="AQ106" s="74">
        <f t="shared" si="33"/>
        <v>0</v>
      </c>
      <c r="AR106" s="74">
        <f t="shared" si="34"/>
        <v>0</v>
      </c>
      <c r="AS106" s="74">
        <f t="shared" si="35"/>
        <v>0</v>
      </c>
      <c r="AU106" s="77">
        <f t="shared" si="36"/>
        <v>1</v>
      </c>
      <c r="AV106" s="77">
        <f t="shared" si="37"/>
        <v>0</v>
      </c>
    </row>
    <row r="107" spans="1:48" s="76" customFormat="1" ht="12.75">
      <c r="A107" s="76">
        <f t="shared" si="38"/>
        <v>62</v>
      </c>
      <c r="B107" s="76">
        <f t="shared" si="39"/>
        <v>63</v>
      </c>
      <c r="C107" s="76">
        <f t="shared" si="8"/>
        <v>62.5</v>
      </c>
      <c r="D107" s="83">
        <f t="shared" si="40"/>
        <v>4.9796541546940404E-20</v>
      </c>
      <c r="E107" s="83">
        <f t="shared" si="9"/>
        <v>392.69908125</v>
      </c>
      <c r="F107" s="83">
        <f t="shared" si="10"/>
        <v>1.955505611491095E-17</v>
      </c>
      <c r="G107" s="83">
        <f t="shared" si="11"/>
        <v>15707.96325</v>
      </c>
      <c r="H107" s="83">
        <f t="shared" si="12"/>
        <v>15707.96325</v>
      </c>
      <c r="I107" s="83"/>
      <c r="J107" s="83">
        <f>SUM($H$45:H107)</f>
        <v>508967.5540530131</v>
      </c>
      <c r="K107" s="83">
        <f t="shared" si="13"/>
        <v>713.4196198963224</v>
      </c>
      <c r="L107" s="83">
        <f>SUM($G$45:G107)</f>
        <v>498759.2491139999</v>
      </c>
      <c r="M107" s="83">
        <f t="shared" si="14"/>
        <v>10208.304939013207</v>
      </c>
      <c r="N107" s="84">
        <f t="shared" si="15"/>
        <v>0.06988619796905142</v>
      </c>
      <c r="O107" s="178">
        <f t="shared" si="16"/>
        <v>1.0000000000000229</v>
      </c>
      <c r="P107" s="178"/>
      <c r="Q107" s="161">
        <f t="shared" si="17"/>
        <v>1.2449135386735101E-21</v>
      </c>
      <c r="R107" s="162">
        <f t="shared" si="18"/>
        <v>4.888764028727738E-19</v>
      </c>
      <c r="S107" s="162">
        <f t="shared" si="19"/>
        <v>1.9555056114910948E-17</v>
      </c>
      <c r="T107" s="163">
        <f t="shared" si="20"/>
        <v>1.9156026619245384E-21</v>
      </c>
      <c r="U107" s="163">
        <f>SUM($T$45:T107)</f>
        <v>1.0000000000000002</v>
      </c>
      <c r="V107" s="85"/>
      <c r="W107" s="83">
        <f t="shared" si="21"/>
        <v>1.955505611491095E-17</v>
      </c>
      <c r="X107" s="83">
        <f t="shared" si="22"/>
        <v>125.33141365994402</v>
      </c>
      <c r="Y107" s="73">
        <f t="shared" si="41"/>
        <v>10208.304939013122</v>
      </c>
      <c r="Z107" s="74">
        <f t="shared" si="42"/>
        <v>6.542662325078833E+22</v>
      </c>
      <c r="AA107" s="79">
        <f t="shared" si="23"/>
        <v>0</v>
      </c>
      <c r="AB107" s="75">
        <f t="shared" si="43"/>
        <v>0</v>
      </c>
      <c r="AC107" s="79">
        <f t="shared" si="44"/>
        <v>0</v>
      </c>
      <c r="AE107" s="83">
        <f t="shared" si="24"/>
        <v>1.955505611491095E-17</v>
      </c>
      <c r="AF107" s="83">
        <f t="shared" si="45"/>
        <v>125.33141365994402</v>
      </c>
      <c r="AG107" s="76">
        <f t="shared" si="25"/>
        <v>10208.304939013122</v>
      </c>
      <c r="AH107" s="76">
        <f t="shared" si="26"/>
        <v>6.542662325078833E+22</v>
      </c>
      <c r="AI107" s="79">
        <f t="shared" si="27"/>
        <v>0</v>
      </c>
      <c r="AJ107" s="79">
        <f t="shared" si="28"/>
        <v>0</v>
      </c>
      <c r="AK107" s="79">
        <f t="shared" si="29"/>
        <v>0</v>
      </c>
      <c r="AM107" s="76">
        <f t="shared" si="30"/>
        <v>1.955505611491095E-17</v>
      </c>
      <c r="AN107" s="76">
        <f t="shared" si="46"/>
        <v>125.33141365994402</v>
      </c>
      <c r="AO107" s="83">
        <f t="shared" si="31"/>
        <v>10208.304939013122</v>
      </c>
      <c r="AP107" s="83">
        <f t="shared" si="32"/>
        <v>6.542662325078833E+22</v>
      </c>
      <c r="AQ107" s="74">
        <f t="shared" si="33"/>
        <v>0</v>
      </c>
      <c r="AR107" s="74">
        <f t="shared" si="34"/>
        <v>0</v>
      </c>
      <c r="AS107" s="74">
        <f t="shared" si="35"/>
        <v>0</v>
      </c>
      <c r="AU107" s="77">
        <f t="shared" si="36"/>
        <v>1</v>
      </c>
      <c r="AV107" s="77">
        <f t="shared" si="37"/>
        <v>0</v>
      </c>
    </row>
    <row r="108" spans="1:48" s="76" customFormat="1" ht="12.75">
      <c r="A108" s="76">
        <f t="shared" si="38"/>
        <v>63</v>
      </c>
      <c r="B108" s="76">
        <f t="shared" si="39"/>
        <v>64</v>
      </c>
      <c r="C108" s="76">
        <f t="shared" si="8"/>
        <v>63.5</v>
      </c>
      <c r="D108" s="83">
        <f t="shared" si="40"/>
        <v>1.0541247031684371E-20</v>
      </c>
      <c r="E108" s="83">
        <f t="shared" si="9"/>
        <v>398.98226655</v>
      </c>
      <c r="F108" s="83">
        <f t="shared" si="10"/>
        <v>4.20577063296489E-18</v>
      </c>
      <c r="G108" s="83">
        <f t="shared" si="11"/>
        <v>15959.290662000001</v>
      </c>
      <c r="H108" s="83">
        <f t="shared" si="12"/>
        <v>15959.290662000001</v>
      </c>
      <c r="I108" s="83"/>
      <c r="J108" s="83">
        <f>SUM($H$45:H108)</f>
        <v>524926.844715013</v>
      </c>
      <c r="K108" s="83">
        <f t="shared" si="13"/>
        <v>724.5183536081147</v>
      </c>
      <c r="L108" s="83">
        <f>SUM($G$45:G108)</f>
        <v>514718.5397759999</v>
      </c>
      <c r="M108" s="83">
        <f t="shared" si="14"/>
        <v>10208.30493901315</v>
      </c>
      <c r="N108" s="84">
        <f t="shared" si="15"/>
        <v>0.07097342388737017</v>
      </c>
      <c r="O108" s="178">
        <f t="shared" si="16"/>
        <v>1.000000000000017</v>
      </c>
      <c r="P108" s="178"/>
      <c r="Q108" s="161">
        <f t="shared" si="17"/>
        <v>2.6353117579210927E-22</v>
      </c>
      <c r="R108" s="162">
        <f t="shared" si="18"/>
        <v>1.0514426582412225E-19</v>
      </c>
      <c r="S108" s="162">
        <f t="shared" si="19"/>
        <v>4.205770632964889E-18</v>
      </c>
      <c r="T108" s="163">
        <f t="shared" si="20"/>
        <v>4.1199500388077932E-22</v>
      </c>
      <c r="U108" s="163">
        <f>SUM($T$45:T108)</f>
        <v>1.0000000000000002</v>
      </c>
      <c r="V108" s="85"/>
      <c r="W108" s="83">
        <f t="shared" si="21"/>
        <v>4.20577063296489E-18</v>
      </c>
      <c r="X108" s="83">
        <f t="shared" si="22"/>
        <v>126.33008613153085</v>
      </c>
      <c r="Y108" s="73">
        <f t="shared" si="41"/>
        <v>10208.304939013122</v>
      </c>
      <c r="Z108" s="74">
        <f t="shared" si="42"/>
        <v>3.066301410006601E+23</v>
      </c>
      <c r="AA108" s="79">
        <f t="shared" si="23"/>
        <v>0</v>
      </c>
      <c r="AB108" s="75">
        <f t="shared" si="43"/>
        <v>0</v>
      </c>
      <c r="AC108" s="79">
        <f t="shared" si="44"/>
        <v>0</v>
      </c>
      <c r="AE108" s="83">
        <f t="shared" si="24"/>
        <v>4.20577063296489E-18</v>
      </c>
      <c r="AF108" s="83">
        <f t="shared" si="45"/>
        <v>126.33008613153085</v>
      </c>
      <c r="AG108" s="76">
        <f t="shared" si="25"/>
        <v>10208.304939013122</v>
      </c>
      <c r="AH108" s="76">
        <f t="shared" si="26"/>
        <v>3.066301410006601E+23</v>
      </c>
      <c r="AI108" s="79">
        <f t="shared" si="27"/>
        <v>0</v>
      </c>
      <c r="AJ108" s="79">
        <f t="shared" si="28"/>
        <v>0</v>
      </c>
      <c r="AK108" s="79">
        <f t="shared" si="29"/>
        <v>0</v>
      </c>
      <c r="AM108" s="76">
        <f t="shared" si="30"/>
        <v>4.20577063296489E-18</v>
      </c>
      <c r="AN108" s="76">
        <f t="shared" si="46"/>
        <v>126.33008613153085</v>
      </c>
      <c r="AO108" s="83">
        <f t="shared" si="31"/>
        <v>10208.304939013122</v>
      </c>
      <c r="AP108" s="83">
        <f t="shared" si="32"/>
        <v>3.066301410006601E+23</v>
      </c>
      <c r="AQ108" s="74">
        <f t="shared" si="33"/>
        <v>0</v>
      </c>
      <c r="AR108" s="74">
        <f t="shared" si="34"/>
        <v>0</v>
      </c>
      <c r="AS108" s="74">
        <f t="shared" si="35"/>
        <v>0</v>
      </c>
      <c r="AU108" s="77">
        <f t="shared" si="36"/>
        <v>1</v>
      </c>
      <c r="AV108" s="77">
        <f t="shared" si="37"/>
        <v>0</v>
      </c>
    </row>
    <row r="109" spans="1:48" s="76" customFormat="1" ht="12.75">
      <c r="A109" s="76">
        <f t="shared" si="38"/>
        <v>64</v>
      </c>
      <c r="B109" s="76">
        <f t="shared" si="39"/>
        <v>65</v>
      </c>
      <c r="C109" s="76">
        <f t="shared" si="8"/>
        <v>64.5</v>
      </c>
      <c r="D109" s="83">
        <f aca="true" t="shared" si="47" ref="D109:D140">$B$5*EXP(-(C109*C109)/($B$10*$B$10))</f>
        <v>2.177115711763481E-21</v>
      </c>
      <c r="E109" s="83">
        <f t="shared" si="9"/>
        <v>405.26545185000003</v>
      </c>
      <c r="F109" s="83">
        <f t="shared" si="10"/>
        <v>8.823097826575617E-19</v>
      </c>
      <c r="G109" s="83">
        <f t="shared" si="11"/>
        <v>16210.618074000002</v>
      </c>
      <c r="H109" s="83">
        <f t="shared" si="12"/>
        <v>16210.618074000002</v>
      </c>
      <c r="I109" s="83"/>
      <c r="J109" s="83">
        <f>SUM($H$45:H109)</f>
        <v>541137.462789013</v>
      </c>
      <c r="K109" s="83">
        <f t="shared" si="13"/>
        <v>735.6204611000247</v>
      </c>
      <c r="L109" s="83">
        <f>SUM($G$45:G109)</f>
        <v>530929.15785</v>
      </c>
      <c r="M109" s="83">
        <f t="shared" si="14"/>
        <v>10208.304939013091</v>
      </c>
      <c r="N109" s="84">
        <f t="shared" si="15"/>
        <v>0.07206098029935441</v>
      </c>
      <c r="O109" s="178">
        <f t="shared" si="16"/>
        <v>1.0000000000000113</v>
      </c>
      <c r="P109" s="178"/>
      <c r="Q109" s="161">
        <f t="shared" si="17"/>
        <v>5.442789279408703E-23</v>
      </c>
      <c r="R109" s="162">
        <f t="shared" si="18"/>
        <v>2.205774456643904E-20</v>
      </c>
      <c r="S109" s="162">
        <f t="shared" si="19"/>
        <v>8.823097826575615E-19</v>
      </c>
      <c r="T109" s="163">
        <f t="shared" si="20"/>
        <v>8.643058646158136E-23</v>
      </c>
      <c r="U109" s="163">
        <f>SUM($T$45:T109)</f>
        <v>1.0000000000000002</v>
      </c>
      <c r="V109" s="85"/>
      <c r="W109" s="83">
        <f t="shared" si="21"/>
        <v>8.823097826575617E-19</v>
      </c>
      <c r="X109" s="83">
        <f t="shared" si="22"/>
        <v>127.32092551501502</v>
      </c>
      <c r="Y109" s="73">
        <f aca="true" t="shared" si="48" ref="Y109:Y140">W109/T109</f>
        <v>10208.304939013122</v>
      </c>
      <c r="Z109" s="74">
        <f aca="true" t="shared" si="49" ref="Z109:Z140">X109/T109</f>
        <v>1.4731003308835529E+24</v>
      </c>
      <c r="AA109" s="79">
        <f t="shared" si="23"/>
        <v>0</v>
      </c>
      <c r="AB109" s="75">
        <f aca="true" t="shared" si="50" ref="AB109:AB140">AA109*Y109</f>
        <v>0</v>
      </c>
      <c r="AC109" s="79">
        <f aca="true" t="shared" si="51" ref="AC109:AC140">AA109*AA109*Z109*Z109</f>
        <v>0</v>
      </c>
      <c r="AE109" s="83">
        <f t="shared" si="24"/>
        <v>8.823097826575617E-19</v>
      </c>
      <c r="AF109" s="83">
        <f aca="true" t="shared" si="52" ref="AF109:AF140">SQRT(AE109+G109)</f>
        <v>127.32092551501502</v>
      </c>
      <c r="AG109" s="76">
        <f t="shared" si="25"/>
        <v>10208.304939013122</v>
      </c>
      <c r="AH109" s="76">
        <f t="shared" si="26"/>
        <v>1.4731003308835529E+24</v>
      </c>
      <c r="AI109" s="79">
        <f t="shared" si="27"/>
        <v>0</v>
      </c>
      <c r="AJ109" s="79">
        <f t="shared" si="28"/>
        <v>0</v>
      </c>
      <c r="AK109" s="79">
        <f t="shared" si="29"/>
        <v>0</v>
      </c>
      <c r="AM109" s="76">
        <f t="shared" si="30"/>
        <v>8.823097826575617E-19</v>
      </c>
      <c r="AN109" s="76">
        <f aca="true" t="shared" si="53" ref="AN109:AN140">SQRT(AM109+G109)</f>
        <v>127.32092551501502</v>
      </c>
      <c r="AO109" s="83">
        <f t="shared" si="31"/>
        <v>10208.304939013122</v>
      </c>
      <c r="AP109" s="83">
        <f t="shared" si="32"/>
        <v>1.4731003308835529E+24</v>
      </c>
      <c r="AQ109" s="74">
        <f t="shared" si="33"/>
        <v>0</v>
      </c>
      <c r="AR109" s="74">
        <f t="shared" si="34"/>
        <v>0</v>
      </c>
      <c r="AS109" s="74">
        <f t="shared" si="35"/>
        <v>0</v>
      </c>
      <c r="AU109" s="77">
        <f t="shared" si="36"/>
        <v>1</v>
      </c>
      <c r="AV109" s="77">
        <f t="shared" si="37"/>
        <v>0</v>
      </c>
    </row>
    <row r="110" spans="1:48" s="76" customFormat="1" ht="12.75">
      <c r="A110" s="76">
        <f t="shared" si="38"/>
        <v>65</v>
      </c>
      <c r="B110" s="76">
        <f t="shared" si="39"/>
        <v>66</v>
      </c>
      <c r="C110" s="76">
        <f aca="true" t="shared" si="54" ref="C110:C165">AVERAGE(A110:B110)</f>
        <v>65.5</v>
      </c>
      <c r="D110" s="83">
        <f t="shared" si="47"/>
        <v>4.387001109726374E-22</v>
      </c>
      <c r="E110" s="83">
        <f aca="true" t="shared" si="55" ref="E110:E165">$B$12*((B110*B110)-(A110*A110))</f>
        <v>411.54863715000005</v>
      </c>
      <c r="F110" s="83">
        <f aca="true" t="shared" si="56" ref="F110:F165">E110*D110</f>
        <v>1.805464327883427E-19</v>
      </c>
      <c r="G110" s="83">
        <f aca="true" t="shared" si="57" ref="G110:G165">E110*$B$4</f>
        <v>16461.945486</v>
      </c>
      <c r="H110" s="83">
        <f aca="true" t="shared" si="58" ref="H110:H165">F110+G110</f>
        <v>16461.945486</v>
      </c>
      <c r="I110" s="83"/>
      <c r="J110" s="83">
        <f>SUM($H$45:H110)</f>
        <v>557599.4082750131</v>
      </c>
      <c r="K110" s="83">
        <f aca="true" t="shared" si="59" ref="K110:K165">SQRT(J110)</f>
        <v>746.7257918908474</v>
      </c>
      <c r="L110" s="83">
        <f>SUM($G$45:G110)</f>
        <v>547391.103336</v>
      </c>
      <c r="M110" s="83">
        <f aca="true" t="shared" si="60" ref="M110:M165">J110-L110</f>
        <v>10208.304939013091</v>
      </c>
      <c r="N110" s="84">
        <f aca="true" t="shared" si="61" ref="N110:N165">K110/M110</f>
        <v>0.07314885246394674</v>
      </c>
      <c r="O110" s="178">
        <f aca="true" t="shared" si="62" ref="O110:O165">M110/$M$165</f>
        <v>1.0000000000000113</v>
      </c>
      <c r="P110" s="178"/>
      <c r="Q110" s="161">
        <f aca="true" t="shared" si="63" ref="Q110:Q165">EXP(-C110*C110/($C$10*$C$10))</f>
        <v>1.0967502774315935E-23</v>
      </c>
      <c r="R110" s="162">
        <f aca="true" t="shared" si="64" ref="R110:R165">Q110*E110</f>
        <v>4.513660819708568E-21</v>
      </c>
      <c r="S110" s="162">
        <f aca="true" t="shared" si="65" ref="S110:S150">R110*$F$171/$R$171</f>
        <v>1.8054643278834269E-19</v>
      </c>
      <c r="T110" s="163">
        <f aca="true" t="shared" si="66" ref="T110:T150">S110/$S$171</f>
        <v>1.7686230365077326E-23</v>
      </c>
      <c r="U110" s="163">
        <f>SUM($T$45:T110)</f>
        <v>1.0000000000000002</v>
      </c>
      <c r="V110" s="85"/>
      <c r="W110" s="83">
        <f aca="true" t="shared" si="67" ref="W110:W165">F110</f>
        <v>1.805464327883427E-19</v>
      </c>
      <c r="X110" s="83">
        <f aca="true" t="shared" si="68" ref="X110:X165">SQRT(H110)</f>
        <v>128.30411328558412</v>
      </c>
      <c r="Y110" s="73">
        <f t="shared" si="48"/>
        <v>10208.304939013122</v>
      </c>
      <c r="Z110" s="74">
        <f t="shared" si="49"/>
        <v>7.254463536725688E+24</v>
      </c>
      <c r="AA110" s="79">
        <f aca="true" t="shared" si="69" ref="AA110:AA165">AV110/(Z110*Z110)</f>
        <v>0</v>
      </c>
      <c r="AB110" s="75">
        <f t="shared" si="50"/>
        <v>0</v>
      </c>
      <c r="AC110" s="79">
        <f t="shared" si="51"/>
        <v>0</v>
      </c>
      <c r="AE110" s="83">
        <f aca="true" t="shared" si="70" ref="AE110:AE165">W110*$B$6/$B$5</f>
        <v>1.805464327883427E-19</v>
      </c>
      <c r="AF110" s="83">
        <f t="shared" si="52"/>
        <v>128.30411328558412</v>
      </c>
      <c r="AG110" s="76">
        <f aca="true" t="shared" si="71" ref="AG110:AG165">AE110/T110</f>
        <v>10208.304939013122</v>
      </c>
      <c r="AH110" s="76">
        <f aca="true" t="shared" si="72" ref="AH110:AH165">AF110/T110</f>
        <v>7.254463536725688E+24</v>
      </c>
      <c r="AI110" s="79">
        <f aca="true" t="shared" si="73" ref="AI110:AI165">AA110</f>
        <v>0</v>
      </c>
      <c r="AJ110" s="79">
        <f aca="true" t="shared" si="74" ref="AJ110:AJ165">AI110*AG110</f>
        <v>0</v>
      </c>
      <c r="AK110" s="79">
        <f aca="true" t="shared" si="75" ref="AK110:AK165">AI110*AI110*AH110*AH110</f>
        <v>0</v>
      </c>
      <c r="AM110" s="76">
        <f aca="true" t="shared" si="76" ref="AM110:AM165">W110*$B$7/$B$5</f>
        <v>1.805464327883427E-19</v>
      </c>
      <c r="AN110" s="76">
        <f t="shared" si="53"/>
        <v>128.30411328558412</v>
      </c>
      <c r="AO110" s="83">
        <f aca="true" t="shared" si="77" ref="AO110:AO165">AM110/T110</f>
        <v>10208.304939013122</v>
      </c>
      <c r="AP110" s="83">
        <f aca="true" t="shared" si="78" ref="AP110:AP165">AN110/T110</f>
        <v>7.254463536725688E+24</v>
      </c>
      <c r="AQ110" s="74">
        <f aca="true" t="shared" si="79" ref="AQ110:AQ165">AA110</f>
        <v>0</v>
      </c>
      <c r="AR110" s="74">
        <f aca="true" t="shared" si="80" ref="AR110:AR165">AQ110*AO110</f>
        <v>0</v>
      </c>
      <c r="AS110" s="74">
        <f aca="true" t="shared" si="81" ref="AS110:AS165">AQ110*AQ110*AP110*AP110</f>
        <v>0</v>
      </c>
      <c r="AU110" s="77">
        <f t="shared" si="36"/>
        <v>1</v>
      </c>
      <c r="AV110" s="77">
        <f aca="true" t="shared" si="82" ref="AV110:AV165">1-AU110</f>
        <v>0</v>
      </c>
    </row>
    <row r="111" spans="1:48" s="76" customFormat="1" ht="12.75">
      <c r="A111" s="76">
        <f aca="true" t="shared" si="83" ref="A111:B149">A110+1</f>
        <v>66</v>
      </c>
      <c r="B111" s="76">
        <f t="shared" si="83"/>
        <v>67</v>
      </c>
      <c r="C111" s="76">
        <f t="shared" si="54"/>
        <v>66.5</v>
      </c>
      <c r="D111" s="83">
        <f t="shared" si="47"/>
        <v>8.624832862096457E-23</v>
      </c>
      <c r="E111" s="83">
        <f t="shared" si="55"/>
        <v>417.83182245</v>
      </c>
      <c r="F111" s="83">
        <f t="shared" si="56"/>
        <v>3.6037296330964123E-20</v>
      </c>
      <c r="G111" s="83">
        <f t="shared" si="57"/>
        <v>16713.272898</v>
      </c>
      <c r="H111" s="83">
        <f t="shared" si="58"/>
        <v>16713.272898</v>
      </c>
      <c r="I111" s="83"/>
      <c r="J111" s="83">
        <f>SUM($H$45:H111)</f>
        <v>574312.681173013</v>
      </c>
      <c r="K111" s="83">
        <f t="shared" si="59"/>
        <v>757.834204277567</v>
      </c>
      <c r="L111" s="83">
        <f>SUM($G$45:G111)</f>
        <v>564104.376234</v>
      </c>
      <c r="M111" s="83">
        <f t="shared" si="60"/>
        <v>10208.304939013091</v>
      </c>
      <c r="N111" s="84">
        <f t="shared" si="61"/>
        <v>0.07423702649999718</v>
      </c>
      <c r="O111" s="178">
        <f t="shared" si="62"/>
        <v>1.0000000000000113</v>
      </c>
      <c r="P111" s="178"/>
      <c r="Q111" s="161">
        <f t="shared" si="63"/>
        <v>2.1562082155241143E-24</v>
      </c>
      <c r="R111" s="162">
        <f t="shared" si="64"/>
        <v>9.00932408274103E-22</v>
      </c>
      <c r="S111" s="162">
        <f t="shared" si="65"/>
        <v>3.603729633096412E-20</v>
      </c>
      <c r="T111" s="163">
        <f t="shared" si="66"/>
        <v>3.530193949559661E-24</v>
      </c>
      <c r="U111" s="163">
        <f>SUM($T$45:T111)</f>
        <v>1.0000000000000002</v>
      </c>
      <c r="V111" s="85"/>
      <c r="W111" s="83">
        <f t="shared" si="67"/>
        <v>3.6037296330964123E-20</v>
      </c>
      <c r="X111" s="83">
        <f t="shared" si="68"/>
        <v>129.27982401751635</v>
      </c>
      <c r="Y111" s="73">
        <f t="shared" si="48"/>
        <v>10208.30493901312</v>
      </c>
      <c r="Z111" s="74">
        <f t="shared" si="49"/>
        <v>3.6621167523569652E+25</v>
      </c>
      <c r="AA111" s="79">
        <f t="shared" si="69"/>
        <v>0</v>
      </c>
      <c r="AB111" s="75">
        <f t="shared" si="50"/>
        <v>0</v>
      </c>
      <c r="AC111" s="79">
        <f t="shared" si="51"/>
        <v>0</v>
      </c>
      <c r="AE111" s="83">
        <f t="shared" si="70"/>
        <v>3.6037296330964123E-20</v>
      </c>
      <c r="AF111" s="83">
        <f t="shared" si="52"/>
        <v>129.27982401751635</v>
      </c>
      <c r="AG111" s="76">
        <f t="shared" si="71"/>
        <v>10208.30493901312</v>
      </c>
      <c r="AH111" s="76">
        <f t="shared" si="72"/>
        <v>3.6621167523569652E+25</v>
      </c>
      <c r="AI111" s="79">
        <f t="shared" si="73"/>
        <v>0</v>
      </c>
      <c r="AJ111" s="79">
        <f t="shared" si="74"/>
        <v>0</v>
      </c>
      <c r="AK111" s="79">
        <f t="shared" si="75"/>
        <v>0</v>
      </c>
      <c r="AM111" s="76">
        <f t="shared" si="76"/>
        <v>3.6037296330964123E-20</v>
      </c>
      <c r="AN111" s="76">
        <f t="shared" si="53"/>
        <v>129.27982401751635</v>
      </c>
      <c r="AO111" s="83">
        <f t="shared" si="77"/>
        <v>10208.30493901312</v>
      </c>
      <c r="AP111" s="83">
        <f t="shared" si="78"/>
        <v>3.6621167523569652E+25</v>
      </c>
      <c r="AQ111" s="74">
        <f t="shared" si="79"/>
        <v>0</v>
      </c>
      <c r="AR111" s="74">
        <f t="shared" si="80"/>
        <v>0</v>
      </c>
      <c r="AS111" s="74">
        <f t="shared" si="81"/>
        <v>0</v>
      </c>
      <c r="AU111" s="77">
        <f aca="true" t="shared" si="84" ref="AU111:AU165">INT(U111+0.000001)</f>
        <v>1</v>
      </c>
      <c r="AV111" s="77">
        <f t="shared" si="82"/>
        <v>0</v>
      </c>
    </row>
    <row r="112" spans="1:48" s="76" customFormat="1" ht="12.75">
      <c r="A112" s="76">
        <f t="shared" si="83"/>
        <v>67</v>
      </c>
      <c r="B112" s="76">
        <f t="shared" si="83"/>
        <v>68</v>
      </c>
      <c r="C112" s="76">
        <f t="shared" si="54"/>
        <v>67.5</v>
      </c>
      <c r="D112" s="83">
        <f t="shared" si="47"/>
        <v>1.6543612251060642E-23</v>
      </c>
      <c r="E112" s="83">
        <f t="shared" si="55"/>
        <v>424.11500775</v>
      </c>
      <c r="F112" s="83">
        <f t="shared" si="56"/>
        <v>7.01639423807158E-21</v>
      </c>
      <c r="G112" s="83">
        <f t="shared" si="57"/>
        <v>16964.60031</v>
      </c>
      <c r="H112" s="83">
        <f t="shared" si="58"/>
        <v>16964.60031</v>
      </c>
      <c r="I112" s="83"/>
      <c r="J112" s="83">
        <f>SUM($H$45:H112)</f>
        <v>591277.2814830131</v>
      </c>
      <c r="K112" s="83">
        <f t="shared" si="59"/>
        <v>768.9455647072899</v>
      </c>
      <c r="L112" s="83">
        <f>SUM($G$45:G112)</f>
        <v>581068.976544</v>
      </c>
      <c r="M112" s="83">
        <f t="shared" si="60"/>
        <v>10208.304939013091</v>
      </c>
      <c r="N112" s="84">
        <f t="shared" si="61"/>
        <v>0.07532548932473694</v>
      </c>
      <c r="O112" s="178">
        <f t="shared" si="62"/>
        <v>1.0000000000000113</v>
      </c>
      <c r="P112" s="178"/>
      <c r="Q112" s="161">
        <f t="shared" si="63"/>
        <v>4.13590306276516E-25</v>
      </c>
      <c r="R112" s="162">
        <f t="shared" si="64"/>
        <v>1.7540985595178949E-22</v>
      </c>
      <c r="S112" s="162">
        <f t="shared" si="65"/>
        <v>7.016394238071578E-21</v>
      </c>
      <c r="T112" s="163">
        <f t="shared" si="66"/>
        <v>6.873221636686221E-25</v>
      </c>
      <c r="U112" s="163">
        <f>SUM($T$45:T112)</f>
        <v>1.0000000000000002</v>
      </c>
      <c r="V112" s="85"/>
      <c r="W112" s="83">
        <f t="shared" si="67"/>
        <v>7.01639423807158E-21</v>
      </c>
      <c r="X112" s="83">
        <f t="shared" si="68"/>
        <v>130.24822574607302</v>
      </c>
      <c r="Y112" s="73">
        <f t="shared" si="48"/>
        <v>10208.304939013122</v>
      </c>
      <c r="Z112" s="74">
        <f t="shared" si="49"/>
        <v>1.8950098313557288E+26</v>
      </c>
      <c r="AA112" s="79">
        <f t="shared" si="69"/>
        <v>0</v>
      </c>
      <c r="AB112" s="75">
        <f t="shared" si="50"/>
        <v>0</v>
      </c>
      <c r="AC112" s="79">
        <f t="shared" si="51"/>
        <v>0</v>
      </c>
      <c r="AE112" s="83">
        <f t="shared" si="70"/>
        <v>7.01639423807158E-21</v>
      </c>
      <c r="AF112" s="83">
        <f t="shared" si="52"/>
        <v>130.24822574607302</v>
      </c>
      <c r="AG112" s="76">
        <f t="shared" si="71"/>
        <v>10208.304939013122</v>
      </c>
      <c r="AH112" s="76">
        <f t="shared" si="72"/>
        <v>1.8950098313557288E+26</v>
      </c>
      <c r="AI112" s="79">
        <f t="shared" si="73"/>
        <v>0</v>
      </c>
      <c r="AJ112" s="79">
        <f t="shared" si="74"/>
        <v>0</v>
      </c>
      <c r="AK112" s="79">
        <f t="shared" si="75"/>
        <v>0</v>
      </c>
      <c r="AM112" s="76">
        <f t="shared" si="76"/>
        <v>7.01639423807158E-21</v>
      </c>
      <c r="AN112" s="76">
        <f t="shared" si="53"/>
        <v>130.24822574607302</v>
      </c>
      <c r="AO112" s="83">
        <f t="shared" si="77"/>
        <v>10208.304939013122</v>
      </c>
      <c r="AP112" s="83">
        <f t="shared" si="78"/>
        <v>1.8950098313557288E+26</v>
      </c>
      <c r="AQ112" s="74">
        <f t="shared" si="79"/>
        <v>0</v>
      </c>
      <c r="AR112" s="74">
        <f t="shared" si="80"/>
        <v>0</v>
      </c>
      <c r="AS112" s="74">
        <f t="shared" si="81"/>
        <v>0</v>
      </c>
      <c r="AU112" s="77">
        <f t="shared" si="84"/>
        <v>1</v>
      </c>
      <c r="AV112" s="77">
        <f t="shared" si="82"/>
        <v>0</v>
      </c>
    </row>
    <row r="113" spans="1:48" s="76" customFormat="1" ht="12.75">
      <c r="A113" s="76">
        <f t="shared" si="83"/>
        <v>68</v>
      </c>
      <c r="B113" s="76">
        <f t="shared" si="83"/>
        <v>69</v>
      </c>
      <c r="C113" s="76">
        <f t="shared" si="54"/>
        <v>68.5</v>
      </c>
      <c r="D113" s="83">
        <f t="shared" si="47"/>
        <v>3.0960410377545515E-24</v>
      </c>
      <c r="E113" s="83">
        <f t="shared" si="55"/>
        <v>430.39819305000003</v>
      </c>
      <c r="F113" s="83">
        <f t="shared" si="56"/>
        <v>1.332530468258206E-21</v>
      </c>
      <c r="G113" s="83">
        <f t="shared" si="57"/>
        <v>17215.927722</v>
      </c>
      <c r="H113" s="83">
        <f t="shared" si="58"/>
        <v>17215.927722</v>
      </c>
      <c r="I113" s="83"/>
      <c r="J113" s="83">
        <f>SUM($H$45:H113)</f>
        <v>608493.2092050131</v>
      </c>
      <c r="K113" s="83">
        <f t="shared" si="59"/>
        <v>780.0597472021058</v>
      </c>
      <c r="L113" s="83">
        <f>SUM($G$45:G113)</f>
        <v>598284.904266</v>
      </c>
      <c r="M113" s="83">
        <f t="shared" si="60"/>
        <v>10208.304939013091</v>
      </c>
      <c r="N113" s="84">
        <f t="shared" si="61"/>
        <v>0.07641422859743839</v>
      </c>
      <c r="O113" s="178">
        <f t="shared" si="62"/>
        <v>1.0000000000000113</v>
      </c>
      <c r="P113" s="178"/>
      <c r="Q113" s="161">
        <f t="shared" si="63"/>
        <v>7.740102594386378E-26</v>
      </c>
      <c r="R113" s="162">
        <f t="shared" si="64"/>
        <v>3.3313261706455144E-23</v>
      </c>
      <c r="S113" s="162">
        <f t="shared" si="65"/>
        <v>1.3325304682582055E-21</v>
      </c>
      <c r="T113" s="163">
        <f t="shared" si="66"/>
        <v>1.3053395996877684E-25</v>
      </c>
      <c r="U113" s="163">
        <f>SUM($T$45:T113)</f>
        <v>1.0000000000000002</v>
      </c>
      <c r="V113" s="85"/>
      <c r="W113" s="83">
        <f t="shared" si="67"/>
        <v>1.332530468258206E-21</v>
      </c>
      <c r="X113" s="83">
        <f t="shared" si="68"/>
        <v>131.2094803053499</v>
      </c>
      <c r="Y113" s="73">
        <f t="shared" si="48"/>
        <v>10208.304939013124</v>
      </c>
      <c r="Z113" s="74">
        <f t="shared" si="49"/>
        <v>1.0051750543439779E+27</v>
      </c>
      <c r="AA113" s="79">
        <f t="shared" si="69"/>
        <v>0</v>
      </c>
      <c r="AB113" s="75">
        <f t="shared" si="50"/>
        <v>0</v>
      </c>
      <c r="AC113" s="79">
        <f t="shared" si="51"/>
        <v>0</v>
      </c>
      <c r="AE113" s="83">
        <f t="shared" si="70"/>
        <v>1.332530468258206E-21</v>
      </c>
      <c r="AF113" s="83">
        <f t="shared" si="52"/>
        <v>131.2094803053499</v>
      </c>
      <c r="AG113" s="76">
        <f t="shared" si="71"/>
        <v>10208.304939013124</v>
      </c>
      <c r="AH113" s="76">
        <f t="shared" si="72"/>
        <v>1.0051750543439779E+27</v>
      </c>
      <c r="AI113" s="79">
        <f t="shared" si="73"/>
        <v>0</v>
      </c>
      <c r="AJ113" s="79">
        <f t="shared" si="74"/>
        <v>0</v>
      </c>
      <c r="AK113" s="79">
        <f t="shared" si="75"/>
        <v>0</v>
      </c>
      <c r="AM113" s="76">
        <f t="shared" si="76"/>
        <v>1.332530468258206E-21</v>
      </c>
      <c r="AN113" s="76">
        <f t="shared" si="53"/>
        <v>131.2094803053499</v>
      </c>
      <c r="AO113" s="83">
        <f t="shared" si="77"/>
        <v>10208.304939013124</v>
      </c>
      <c r="AP113" s="83">
        <f t="shared" si="78"/>
        <v>1.0051750543439779E+27</v>
      </c>
      <c r="AQ113" s="74">
        <f t="shared" si="79"/>
        <v>0</v>
      </c>
      <c r="AR113" s="74">
        <f t="shared" si="80"/>
        <v>0</v>
      </c>
      <c r="AS113" s="74">
        <f t="shared" si="81"/>
        <v>0</v>
      </c>
      <c r="AU113" s="77">
        <f t="shared" si="84"/>
        <v>1</v>
      </c>
      <c r="AV113" s="77">
        <f t="shared" si="82"/>
        <v>0</v>
      </c>
    </row>
    <row r="114" spans="1:48" s="76" customFormat="1" ht="12.75">
      <c r="A114" s="76">
        <f t="shared" si="83"/>
        <v>69</v>
      </c>
      <c r="B114" s="76">
        <f t="shared" si="83"/>
        <v>70</v>
      </c>
      <c r="C114" s="76">
        <f t="shared" si="54"/>
        <v>69.5</v>
      </c>
      <c r="D114" s="83">
        <f t="shared" si="47"/>
        <v>5.6530104188022E-25</v>
      </c>
      <c r="E114" s="83">
        <f t="shared" si="55"/>
        <v>436.68137835000005</v>
      </c>
      <c r="F114" s="83">
        <f t="shared" si="56"/>
        <v>2.468564381509456E-22</v>
      </c>
      <c r="G114" s="83">
        <f t="shared" si="57"/>
        <v>17467.255134000003</v>
      </c>
      <c r="H114" s="83">
        <f t="shared" si="58"/>
        <v>17467.255134000003</v>
      </c>
      <c r="I114" s="83"/>
      <c r="J114" s="83">
        <f>SUM($H$45:H114)</f>
        <v>625960.4643390131</v>
      </c>
      <c r="K114" s="83">
        <f t="shared" si="59"/>
        <v>791.1766328317673</v>
      </c>
      <c r="L114" s="83">
        <f>SUM($G$45:G114)</f>
        <v>615752.1594</v>
      </c>
      <c r="M114" s="83">
        <f t="shared" si="60"/>
        <v>10208.304939013091</v>
      </c>
      <c r="N114" s="84">
        <f t="shared" si="61"/>
        <v>0.07750323266775923</v>
      </c>
      <c r="O114" s="178">
        <f t="shared" si="62"/>
        <v>1.0000000000000113</v>
      </c>
      <c r="P114" s="178"/>
      <c r="Q114" s="161">
        <f t="shared" si="63"/>
        <v>1.41325260470055E-26</v>
      </c>
      <c r="R114" s="162">
        <f t="shared" si="64"/>
        <v>6.17141095377364E-24</v>
      </c>
      <c r="S114" s="162">
        <f t="shared" si="65"/>
        <v>2.4685643815094553E-22</v>
      </c>
      <c r="T114" s="163">
        <f t="shared" si="66"/>
        <v>2.4181922427447607E-26</v>
      </c>
      <c r="U114" s="163">
        <f>SUM($T$45:T114)</f>
        <v>1.0000000000000002</v>
      </c>
      <c r="V114" s="85"/>
      <c r="W114" s="83">
        <f t="shared" si="67"/>
        <v>2.468564381509456E-22</v>
      </c>
      <c r="X114" s="83">
        <f t="shared" si="68"/>
        <v>132.16374364401156</v>
      </c>
      <c r="Y114" s="73">
        <f t="shared" si="48"/>
        <v>10208.304939013122</v>
      </c>
      <c r="Z114" s="74">
        <f t="shared" si="49"/>
        <v>5.465394409420467E+27</v>
      </c>
      <c r="AA114" s="79">
        <f t="shared" si="69"/>
        <v>0</v>
      </c>
      <c r="AB114" s="75">
        <f t="shared" si="50"/>
        <v>0</v>
      </c>
      <c r="AC114" s="79">
        <f t="shared" si="51"/>
        <v>0</v>
      </c>
      <c r="AE114" s="83">
        <f t="shared" si="70"/>
        <v>2.468564381509456E-22</v>
      </c>
      <c r="AF114" s="83">
        <f t="shared" si="52"/>
        <v>132.16374364401156</v>
      </c>
      <c r="AG114" s="76">
        <f t="shared" si="71"/>
        <v>10208.304939013122</v>
      </c>
      <c r="AH114" s="76">
        <f t="shared" si="72"/>
        <v>5.465394409420467E+27</v>
      </c>
      <c r="AI114" s="79">
        <f t="shared" si="73"/>
        <v>0</v>
      </c>
      <c r="AJ114" s="79">
        <f t="shared" si="74"/>
        <v>0</v>
      </c>
      <c r="AK114" s="79">
        <f t="shared" si="75"/>
        <v>0</v>
      </c>
      <c r="AM114" s="76">
        <f t="shared" si="76"/>
        <v>2.468564381509456E-22</v>
      </c>
      <c r="AN114" s="76">
        <f t="shared" si="53"/>
        <v>132.16374364401156</v>
      </c>
      <c r="AO114" s="83">
        <f t="shared" si="77"/>
        <v>10208.304939013122</v>
      </c>
      <c r="AP114" s="83">
        <f t="shared" si="78"/>
        <v>5.465394409420467E+27</v>
      </c>
      <c r="AQ114" s="74">
        <f t="shared" si="79"/>
        <v>0</v>
      </c>
      <c r="AR114" s="74">
        <f t="shared" si="80"/>
        <v>0</v>
      </c>
      <c r="AS114" s="74">
        <f t="shared" si="81"/>
        <v>0</v>
      </c>
      <c r="AU114" s="77">
        <f t="shared" si="84"/>
        <v>1</v>
      </c>
      <c r="AV114" s="77">
        <f t="shared" si="82"/>
        <v>0</v>
      </c>
    </row>
    <row r="115" spans="1:48" ht="12.75">
      <c r="A115">
        <f t="shared" si="83"/>
        <v>70</v>
      </c>
      <c r="B115">
        <f t="shared" si="83"/>
        <v>71</v>
      </c>
      <c r="C115">
        <f t="shared" si="54"/>
        <v>70.5</v>
      </c>
      <c r="D115" s="1">
        <f t="shared" si="47"/>
        <v>1.007046616067499E-25</v>
      </c>
      <c r="E115" s="1">
        <f t="shared" si="55"/>
        <v>442.96456365</v>
      </c>
      <c r="F115" s="1">
        <f t="shared" si="56"/>
        <v>4.460859648615488E-23</v>
      </c>
      <c r="G115" s="1">
        <f t="shared" si="57"/>
        <v>17718.582546</v>
      </c>
      <c r="H115" s="1">
        <f t="shared" si="58"/>
        <v>17718.582546</v>
      </c>
      <c r="I115" s="1"/>
      <c r="J115" s="1">
        <f>SUM($H$45:H115)</f>
        <v>643679.0468850131</v>
      </c>
      <c r="K115" s="1">
        <f t="shared" si="59"/>
        <v>802.2961092296367</v>
      </c>
      <c r="L115" s="1">
        <f>SUM($G$45:G115)</f>
        <v>633470.741946</v>
      </c>
      <c r="M115" s="1">
        <f t="shared" si="60"/>
        <v>10208.304939013091</v>
      </c>
      <c r="N115" s="23">
        <f t="shared" si="61"/>
        <v>0.07859249052832472</v>
      </c>
      <c r="O115" s="179">
        <f t="shared" si="62"/>
        <v>1.0000000000000113</v>
      </c>
      <c r="P115" s="179"/>
      <c r="Q115" s="164">
        <f t="shared" si="63"/>
        <v>2.5176165401687477E-27</v>
      </c>
      <c r="R115" s="165">
        <f t="shared" si="64"/>
        <v>1.1152149121538721E-24</v>
      </c>
      <c r="S115" s="165">
        <f t="shared" si="65"/>
        <v>4.4608596486154877E-23</v>
      </c>
      <c r="T115" s="155">
        <f t="shared" si="66"/>
        <v>4.369833851227741E-27</v>
      </c>
      <c r="U115" s="155">
        <f>SUM($T$45:T115)</f>
        <v>1.0000000000000002</v>
      </c>
      <c r="W115" s="1">
        <f t="shared" si="67"/>
        <v>4.460859648615488E-23</v>
      </c>
      <c r="X115" s="1">
        <f t="shared" si="68"/>
        <v>133.1111661206527</v>
      </c>
      <c r="Y115" s="8">
        <f t="shared" si="48"/>
        <v>10208.304939013122</v>
      </c>
      <c r="Z115" s="9">
        <f t="shared" si="49"/>
        <v>3.0461379231444696E+28</v>
      </c>
      <c r="AA115" s="11">
        <f t="shared" si="69"/>
        <v>0</v>
      </c>
      <c r="AB115" s="6">
        <f t="shared" si="50"/>
        <v>0</v>
      </c>
      <c r="AC115" s="11">
        <f t="shared" si="51"/>
        <v>0</v>
      </c>
      <c r="AE115" s="1">
        <f t="shared" si="70"/>
        <v>4.460859648615489E-23</v>
      </c>
      <c r="AF115" s="1">
        <f t="shared" si="52"/>
        <v>133.1111661206527</v>
      </c>
      <c r="AG115">
        <f t="shared" si="71"/>
        <v>10208.304939013124</v>
      </c>
      <c r="AH115">
        <f t="shared" si="72"/>
        <v>3.0461379231444696E+28</v>
      </c>
      <c r="AI115" s="11">
        <f t="shared" si="73"/>
        <v>0</v>
      </c>
      <c r="AJ115" s="11">
        <f t="shared" si="74"/>
        <v>0</v>
      </c>
      <c r="AK115" s="11">
        <f t="shared" si="75"/>
        <v>0</v>
      </c>
      <c r="AM115">
        <f t="shared" si="76"/>
        <v>4.460859648615489E-23</v>
      </c>
      <c r="AN115">
        <f t="shared" si="53"/>
        <v>133.1111661206527</v>
      </c>
      <c r="AO115" s="1">
        <f t="shared" si="77"/>
        <v>10208.304939013124</v>
      </c>
      <c r="AP115" s="1">
        <f t="shared" si="78"/>
        <v>3.0461379231444696E+28</v>
      </c>
      <c r="AQ115" s="9">
        <f t="shared" si="79"/>
        <v>0</v>
      </c>
      <c r="AR115" s="9">
        <f t="shared" si="80"/>
        <v>0</v>
      </c>
      <c r="AS115" s="9">
        <f t="shared" si="81"/>
        <v>0</v>
      </c>
      <c r="AU115" s="40">
        <f t="shared" si="84"/>
        <v>1</v>
      </c>
      <c r="AV115" s="40">
        <f t="shared" si="82"/>
        <v>0</v>
      </c>
    </row>
    <row r="116" spans="1:48" ht="12.75">
      <c r="A116">
        <f t="shared" si="83"/>
        <v>71</v>
      </c>
      <c r="B116">
        <f t="shared" si="83"/>
        <v>72</v>
      </c>
      <c r="C116">
        <f t="shared" si="54"/>
        <v>71.5</v>
      </c>
      <c r="D116" s="1">
        <f t="shared" si="47"/>
        <v>1.750314434294982E-26</v>
      </c>
      <c r="E116" s="1">
        <f t="shared" si="55"/>
        <v>449.24774895</v>
      </c>
      <c r="F116" s="1">
        <f t="shared" si="56"/>
        <v>7.863248195617133E-24</v>
      </c>
      <c r="G116" s="1">
        <f t="shared" si="57"/>
        <v>17969.909958</v>
      </c>
      <c r="H116" s="1">
        <f t="shared" si="58"/>
        <v>17969.909958</v>
      </c>
      <c r="I116" s="1"/>
      <c r="J116" s="1">
        <f>SUM($H$45:H116)</f>
        <v>661648.9568430131</v>
      </c>
      <c r="K116" s="1">
        <f t="shared" si="59"/>
        <v>813.4180701478257</v>
      </c>
      <c r="L116" s="1">
        <f>SUM($G$45:G116)</f>
        <v>651440.651904</v>
      </c>
      <c r="M116" s="1">
        <f t="shared" si="60"/>
        <v>10208.304939013091</v>
      </c>
      <c r="N116" s="23">
        <f t="shared" si="61"/>
        <v>0.07968199177114949</v>
      </c>
      <c r="O116" s="179">
        <f t="shared" si="62"/>
        <v>1.0000000000000113</v>
      </c>
      <c r="P116" s="179"/>
      <c r="Q116" s="164">
        <f t="shared" si="63"/>
        <v>4.375786085737455E-28</v>
      </c>
      <c r="R116" s="165">
        <f t="shared" si="64"/>
        <v>1.9658120489042835E-25</v>
      </c>
      <c r="S116" s="165">
        <f t="shared" si="65"/>
        <v>7.863248195617133E-24</v>
      </c>
      <c r="T116" s="155">
        <f t="shared" si="66"/>
        <v>7.702795167850174E-28</v>
      </c>
      <c r="U116" s="155">
        <f>SUM($T$45:T116)</f>
        <v>1.0000000000000002</v>
      </c>
      <c r="W116" s="1">
        <f t="shared" si="67"/>
        <v>7.863248195617133E-24</v>
      </c>
      <c r="X116" s="1">
        <f t="shared" si="68"/>
        <v>134.05189278037068</v>
      </c>
      <c r="Y116" s="8">
        <f t="shared" si="48"/>
        <v>10208.30493901312</v>
      </c>
      <c r="Z116" s="9">
        <f t="shared" si="49"/>
        <v>1.7403019275376128E+29</v>
      </c>
      <c r="AA116" s="11">
        <f t="shared" si="69"/>
        <v>0</v>
      </c>
      <c r="AB116" s="6">
        <f t="shared" si="50"/>
        <v>0</v>
      </c>
      <c r="AC116" s="11">
        <f t="shared" si="51"/>
        <v>0</v>
      </c>
      <c r="AE116" s="1">
        <f t="shared" si="70"/>
        <v>7.863248195617133E-24</v>
      </c>
      <c r="AF116" s="1">
        <f t="shared" si="52"/>
        <v>134.05189278037068</v>
      </c>
      <c r="AG116">
        <f t="shared" si="71"/>
        <v>10208.30493901312</v>
      </c>
      <c r="AH116">
        <f t="shared" si="72"/>
        <v>1.7403019275376128E+29</v>
      </c>
      <c r="AI116" s="11">
        <f t="shared" si="73"/>
        <v>0</v>
      </c>
      <c r="AJ116" s="11">
        <f t="shared" si="74"/>
        <v>0</v>
      </c>
      <c r="AK116" s="11">
        <f t="shared" si="75"/>
        <v>0</v>
      </c>
      <c r="AM116">
        <f t="shared" si="76"/>
        <v>7.863248195617133E-24</v>
      </c>
      <c r="AN116">
        <f t="shared" si="53"/>
        <v>134.05189278037068</v>
      </c>
      <c r="AO116" s="1">
        <f t="shared" si="77"/>
        <v>10208.30493901312</v>
      </c>
      <c r="AP116" s="1">
        <f t="shared" si="78"/>
        <v>1.7403019275376128E+29</v>
      </c>
      <c r="AQ116" s="9">
        <f t="shared" si="79"/>
        <v>0</v>
      </c>
      <c r="AR116" s="9">
        <f t="shared" si="80"/>
        <v>0</v>
      </c>
      <c r="AS116" s="9">
        <f t="shared" si="81"/>
        <v>0</v>
      </c>
      <c r="AU116" s="40">
        <f t="shared" si="84"/>
        <v>1</v>
      </c>
      <c r="AV116" s="40">
        <f t="shared" si="82"/>
        <v>0</v>
      </c>
    </row>
    <row r="117" spans="1:48" ht="12.75">
      <c r="A117">
        <f t="shared" si="83"/>
        <v>72</v>
      </c>
      <c r="B117">
        <f t="shared" si="83"/>
        <v>73</v>
      </c>
      <c r="C117">
        <f t="shared" si="54"/>
        <v>72.5</v>
      </c>
      <c r="D117" s="1">
        <f t="shared" si="47"/>
        <v>2.9681051699483786E-27</v>
      </c>
      <c r="E117" s="1">
        <f t="shared" si="55"/>
        <v>455.53093425000003</v>
      </c>
      <c r="F117" s="1">
        <f t="shared" si="56"/>
        <v>1.35206372101884E-24</v>
      </c>
      <c r="G117" s="1">
        <f t="shared" si="57"/>
        <v>18221.237370000003</v>
      </c>
      <c r="H117" s="1">
        <f t="shared" si="58"/>
        <v>18221.237370000003</v>
      </c>
      <c r="I117" s="1"/>
      <c r="J117" s="1">
        <f>SUM($H$45:H117)</f>
        <v>679870.194213013</v>
      </c>
      <c r="K117" s="1">
        <f t="shared" si="59"/>
        <v>824.5424150478938</v>
      </c>
      <c r="L117" s="1">
        <f>SUM($G$45:G117)</f>
        <v>669661.889274</v>
      </c>
      <c r="M117" s="1">
        <f t="shared" si="60"/>
        <v>10208.304939013091</v>
      </c>
      <c r="N117" s="23">
        <f t="shared" si="61"/>
        <v>0.08077172654754258</v>
      </c>
      <c r="O117" s="179">
        <f t="shared" si="62"/>
        <v>1.0000000000000113</v>
      </c>
      <c r="P117" s="179"/>
      <c r="Q117" s="164">
        <f t="shared" si="63"/>
        <v>7.420262924870946E-29</v>
      </c>
      <c r="R117" s="165">
        <f t="shared" si="64"/>
        <v>3.3801593025471E-26</v>
      </c>
      <c r="S117" s="165">
        <f t="shared" si="65"/>
        <v>1.3520637210188397E-24</v>
      </c>
      <c r="T117" s="155">
        <f t="shared" si="66"/>
        <v>1.3244742678597427E-28</v>
      </c>
      <c r="U117" s="155">
        <f>SUM($T$45:T117)</f>
        <v>1.0000000000000002</v>
      </c>
      <c r="W117" s="1">
        <f t="shared" si="67"/>
        <v>1.35206372101884E-24</v>
      </c>
      <c r="X117" s="1">
        <f t="shared" si="68"/>
        <v>134.98606361398944</v>
      </c>
      <c r="Y117" s="8">
        <f t="shared" si="48"/>
        <v>10208.304939013122</v>
      </c>
      <c r="Z117" s="9">
        <f t="shared" si="49"/>
        <v>1.0191671283438177E+30</v>
      </c>
      <c r="AA117" s="11">
        <f t="shared" si="69"/>
        <v>0</v>
      </c>
      <c r="AB117" s="6">
        <f t="shared" si="50"/>
        <v>0</v>
      </c>
      <c r="AC117" s="11">
        <f t="shared" si="51"/>
        <v>0</v>
      </c>
      <c r="AE117" s="1">
        <f t="shared" si="70"/>
        <v>1.35206372101884E-24</v>
      </c>
      <c r="AF117" s="1">
        <f t="shared" si="52"/>
        <v>134.98606361398944</v>
      </c>
      <c r="AG117">
        <f t="shared" si="71"/>
        <v>10208.304939013122</v>
      </c>
      <c r="AH117">
        <f t="shared" si="72"/>
        <v>1.0191671283438177E+30</v>
      </c>
      <c r="AI117" s="11">
        <f t="shared" si="73"/>
        <v>0</v>
      </c>
      <c r="AJ117" s="11">
        <f t="shared" si="74"/>
        <v>0</v>
      </c>
      <c r="AK117" s="11">
        <f t="shared" si="75"/>
        <v>0</v>
      </c>
      <c r="AM117">
        <f t="shared" si="76"/>
        <v>1.35206372101884E-24</v>
      </c>
      <c r="AN117">
        <f t="shared" si="53"/>
        <v>134.98606361398944</v>
      </c>
      <c r="AO117" s="1">
        <f t="shared" si="77"/>
        <v>10208.304939013122</v>
      </c>
      <c r="AP117" s="1">
        <f t="shared" si="78"/>
        <v>1.0191671283438177E+30</v>
      </c>
      <c r="AQ117" s="9">
        <f t="shared" si="79"/>
        <v>0</v>
      </c>
      <c r="AR117" s="9">
        <f t="shared" si="80"/>
        <v>0</v>
      </c>
      <c r="AS117" s="9">
        <f t="shared" si="81"/>
        <v>0</v>
      </c>
      <c r="AU117" s="40">
        <f t="shared" si="84"/>
        <v>1</v>
      </c>
      <c r="AV117" s="40">
        <f t="shared" si="82"/>
        <v>0</v>
      </c>
    </row>
    <row r="118" spans="1:48" ht="12.75">
      <c r="A118">
        <f t="shared" si="83"/>
        <v>73</v>
      </c>
      <c r="B118">
        <f t="shared" si="83"/>
        <v>74</v>
      </c>
      <c r="C118">
        <f t="shared" si="54"/>
        <v>73.5</v>
      </c>
      <c r="D118" s="1">
        <f t="shared" si="47"/>
        <v>4.910652558613453E-28</v>
      </c>
      <c r="E118" s="1">
        <f t="shared" si="55"/>
        <v>461.81411955000004</v>
      </c>
      <c r="F118" s="1">
        <f t="shared" si="56"/>
        <v>2.267808687772027E-25</v>
      </c>
      <c r="G118" s="1">
        <f t="shared" si="57"/>
        <v>18472.564782</v>
      </c>
      <c r="H118" s="1">
        <f t="shared" si="58"/>
        <v>18472.564782</v>
      </c>
      <c r="I118" s="1"/>
      <c r="J118" s="1">
        <f>SUM($H$45:H118)</f>
        <v>698342.7589950131</v>
      </c>
      <c r="K118" s="1">
        <f t="shared" si="59"/>
        <v>835.6690487238433</v>
      </c>
      <c r="L118" s="1">
        <f>SUM($G$45:G118)</f>
        <v>688134.454056</v>
      </c>
      <c r="M118" s="1">
        <f t="shared" si="60"/>
        <v>10208.304939013091</v>
      </c>
      <c r="N118" s="23">
        <f t="shared" si="61"/>
        <v>0.08186168553117627</v>
      </c>
      <c r="O118" s="179">
        <f t="shared" si="62"/>
        <v>1.0000000000000113</v>
      </c>
      <c r="P118" s="179"/>
      <c r="Q118" s="164">
        <f t="shared" si="63"/>
        <v>1.2276631396533633E-29</v>
      </c>
      <c r="R118" s="165">
        <f t="shared" si="64"/>
        <v>5.669521719430067E-27</v>
      </c>
      <c r="S118" s="165">
        <f t="shared" si="65"/>
        <v>2.2678086877720264E-25</v>
      </c>
      <c r="T118" s="155">
        <f t="shared" si="66"/>
        <v>2.221533056977102E-29</v>
      </c>
      <c r="U118" s="155">
        <f>SUM($T$45:T118)</f>
        <v>1.0000000000000002</v>
      </c>
      <c r="W118" s="1">
        <f t="shared" si="67"/>
        <v>2.267808687772027E-25</v>
      </c>
      <c r="X118" s="1">
        <f t="shared" si="68"/>
        <v>135.91381380124685</v>
      </c>
      <c r="Y118" s="8">
        <f t="shared" si="48"/>
        <v>10208.304939013122</v>
      </c>
      <c r="Z118" s="9">
        <f t="shared" si="49"/>
        <v>6.118018967774818E+30</v>
      </c>
      <c r="AA118" s="11">
        <f t="shared" si="69"/>
        <v>0</v>
      </c>
      <c r="AB118" s="6">
        <f t="shared" si="50"/>
        <v>0</v>
      </c>
      <c r="AC118" s="11">
        <f t="shared" si="51"/>
        <v>0</v>
      </c>
      <c r="AE118" s="1">
        <f t="shared" si="70"/>
        <v>2.267808687772027E-25</v>
      </c>
      <c r="AF118" s="1">
        <f t="shared" si="52"/>
        <v>135.91381380124685</v>
      </c>
      <c r="AG118">
        <f t="shared" si="71"/>
        <v>10208.304939013122</v>
      </c>
      <c r="AH118">
        <f t="shared" si="72"/>
        <v>6.118018967774818E+30</v>
      </c>
      <c r="AI118" s="11">
        <f t="shared" si="73"/>
        <v>0</v>
      </c>
      <c r="AJ118" s="11">
        <f t="shared" si="74"/>
        <v>0</v>
      </c>
      <c r="AK118" s="11">
        <f t="shared" si="75"/>
        <v>0</v>
      </c>
      <c r="AM118">
        <f t="shared" si="76"/>
        <v>2.267808687772027E-25</v>
      </c>
      <c r="AN118">
        <f t="shared" si="53"/>
        <v>135.91381380124685</v>
      </c>
      <c r="AO118" s="1">
        <f t="shared" si="77"/>
        <v>10208.304939013122</v>
      </c>
      <c r="AP118" s="1">
        <f t="shared" si="78"/>
        <v>6.118018967774818E+30</v>
      </c>
      <c r="AQ118" s="9">
        <f t="shared" si="79"/>
        <v>0</v>
      </c>
      <c r="AR118" s="9">
        <f t="shared" si="80"/>
        <v>0</v>
      </c>
      <c r="AS118" s="9">
        <f t="shared" si="81"/>
        <v>0</v>
      </c>
      <c r="AU118" s="40">
        <f t="shared" si="84"/>
        <v>1</v>
      </c>
      <c r="AV118" s="40">
        <f t="shared" si="82"/>
        <v>0</v>
      </c>
    </row>
    <row r="119" spans="1:48" ht="12.75">
      <c r="A119">
        <f t="shared" si="83"/>
        <v>74</v>
      </c>
      <c r="B119">
        <f t="shared" si="83"/>
        <v>75</v>
      </c>
      <c r="C119">
        <f t="shared" si="54"/>
        <v>74.5</v>
      </c>
      <c r="D119" s="1">
        <f t="shared" si="47"/>
        <v>7.926762413158178E-29</v>
      </c>
      <c r="E119" s="1">
        <f t="shared" si="55"/>
        <v>468.09730485000006</v>
      </c>
      <c r="F119" s="1">
        <f t="shared" si="56"/>
        <v>3.7104961217856255E-26</v>
      </c>
      <c r="G119" s="1">
        <f t="shared" si="57"/>
        <v>18723.892194000004</v>
      </c>
      <c r="H119" s="1">
        <f t="shared" si="58"/>
        <v>18723.892194000004</v>
      </c>
      <c r="I119" s="1"/>
      <c r="J119" s="1">
        <f>SUM($H$45:H119)</f>
        <v>717066.651189013</v>
      </c>
      <c r="K119" s="1">
        <f t="shared" si="59"/>
        <v>846.7978809544891</v>
      </c>
      <c r="L119" s="1">
        <f>SUM($G$45:G119)</f>
        <v>706858.34625</v>
      </c>
      <c r="M119" s="1">
        <f t="shared" si="60"/>
        <v>10208.304939013091</v>
      </c>
      <c r="N119" s="23">
        <f t="shared" si="61"/>
        <v>0.08295185988403232</v>
      </c>
      <c r="O119" s="179">
        <f t="shared" si="62"/>
        <v>1.0000000000000113</v>
      </c>
      <c r="P119" s="179"/>
      <c r="Q119" s="164">
        <f t="shared" si="63"/>
        <v>1.9816906032895445E-30</v>
      </c>
      <c r="R119" s="165">
        <f t="shared" si="64"/>
        <v>9.276240304464065E-28</v>
      </c>
      <c r="S119" s="165">
        <f t="shared" si="65"/>
        <v>3.710496121785625E-26</v>
      </c>
      <c r="T119" s="155">
        <f t="shared" si="66"/>
        <v>3.6347818212259774E-30</v>
      </c>
      <c r="U119" s="155">
        <f>SUM($T$45:T119)</f>
        <v>1.0000000000000002</v>
      </c>
      <c r="W119" s="1">
        <f t="shared" si="67"/>
        <v>3.7104961217856255E-26</v>
      </c>
      <c r="X119" s="1">
        <f t="shared" si="68"/>
        <v>136.8352739391419</v>
      </c>
      <c r="Y119" s="8">
        <f t="shared" si="48"/>
        <v>10208.304939013122</v>
      </c>
      <c r="Z119" s="9">
        <f t="shared" si="49"/>
        <v>3.76460763449589E+31</v>
      </c>
      <c r="AA119" s="11">
        <f t="shared" si="69"/>
        <v>0</v>
      </c>
      <c r="AB119" s="6">
        <f t="shared" si="50"/>
        <v>0</v>
      </c>
      <c r="AC119" s="11">
        <f t="shared" si="51"/>
        <v>0</v>
      </c>
      <c r="AE119" s="1">
        <f t="shared" si="70"/>
        <v>3.7104961217856255E-26</v>
      </c>
      <c r="AF119" s="1">
        <f t="shared" si="52"/>
        <v>136.8352739391419</v>
      </c>
      <c r="AG119">
        <f t="shared" si="71"/>
        <v>10208.304939013122</v>
      </c>
      <c r="AH119">
        <f t="shared" si="72"/>
        <v>3.76460763449589E+31</v>
      </c>
      <c r="AI119" s="11">
        <f t="shared" si="73"/>
        <v>0</v>
      </c>
      <c r="AJ119" s="11">
        <f t="shared" si="74"/>
        <v>0</v>
      </c>
      <c r="AK119" s="11">
        <f t="shared" si="75"/>
        <v>0</v>
      </c>
      <c r="AM119">
        <f t="shared" si="76"/>
        <v>3.7104961217856255E-26</v>
      </c>
      <c r="AN119">
        <f t="shared" si="53"/>
        <v>136.8352739391419</v>
      </c>
      <c r="AO119" s="1">
        <f t="shared" si="77"/>
        <v>10208.304939013122</v>
      </c>
      <c r="AP119" s="1">
        <f t="shared" si="78"/>
        <v>3.76460763449589E+31</v>
      </c>
      <c r="AQ119" s="9">
        <f t="shared" si="79"/>
        <v>0</v>
      </c>
      <c r="AR119" s="9">
        <f t="shared" si="80"/>
        <v>0</v>
      </c>
      <c r="AS119" s="9">
        <f t="shared" si="81"/>
        <v>0</v>
      </c>
      <c r="AU119" s="40">
        <f t="shared" si="84"/>
        <v>1</v>
      </c>
      <c r="AV119" s="40">
        <f t="shared" si="82"/>
        <v>0</v>
      </c>
    </row>
    <row r="120" spans="1:48" ht="12.75">
      <c r="A120">
        <f t="shared" si="83"/>
        <v>75</v>
      </c>
      <c r="B120">
        <f t="shared" si="83"/>
        <v>76</v>
      </c>
      <c r="C120">
        <f t="shared" si="54"/>
        <v>75.5</v>
      </c>
      <c r="D120" s="1">
        <f t="shared" si="47"/>
        <v>1.2483868527316776E-29</v>
      </c>
      <c r="E120" s="1">
        <f t="shared" si="55"/>
        <v>474.38049015</v>
      </c>
      <c r="F120" s="1">
        <f t="shared" si="56"/>
        <v>5.922103670956691E-27</v>
      </c>
      <c r="G120" s="1">
        <f t="shared" si="57"/>
        <v>18975.219606</v>
      </c>
      <c r="H120" s="1">
        <f t="shared" si="58"/>
        <v>18975.219606</v>
      </c>
      <c r="I120" s="1"/>
      <c r="J120" s="1">
        <f>SUM($H$45:H120)</f>
        <v>736041.870795013</v>
      </c>
      <c r="K120" s="1">
        <f t="shared" si="59"/>
        <v>857.9288261825762</v>
      </c>
      <c r="L120" s="1">
        <f>SUM($G$45:G120)</f>
        <v>725833.565856</v>
      </c>
      <c r="M120" s="1">
        <f t="shared" si="60"/>
        <v>10208.304939013091</v>
      </c>
      <c r="N120" s="23">
        <f t="shared" si="61"/>
        <v>0.08404224122496858</v>
      </c>
      <c r="O120" s="179">
        <f t="shared" si="62"/>
        <v>1.0000000000000113</v>
      </c>
      <c r="P120" s="179"/>
      <c r="Q120" s="164">
        <f t="shared" si="63"/>
        <v>3.120967131829194E-31</v>
      </c>
      <c r="R120" s="165">
        <f t="shared" si="64"/>
        <v>1.4805259177391727E-28</v>
      </c>
      <c r="S120" s="165">
        <f t="shared" si="65"/>
        <v>5.9221036709566894E-27</v>
      </c>
      <c r="T120" s="155">
        <f t="shared" si="66"/>
        <v>5.801260548481621E-31</v>
      </c>
      <c r="U120" s="155">
        <f>SUM($T$45:T120)</f>
        <v>1.0000000000000002</v>
      </c>
      <c r="W120" s="1">
        <f t="shared" si="67"/>
        <v>5.922103670956691E-27</v>
      </c>
      <c r="X120" s="1">
        <f t="shared" si="68"/>
        <v>137.75057025653288</v>
      </c>
      <c r="Y120" s="8">
        <f t="shared" si="48"/>
        <v>10208.304939013122</v>
      </c>
      <c r="Z120" s="9">
        <f t="shared" si="49"/>
        <v>2.374493769161716E+32</v>
      </c>
      <c r="AA120" s="11">
        <f t="shared" si="69"/>
        <v>0</v>
      </c>
      <c r="AB120" s="6">
        <f t="shared" si="50"/>
        <v>0</v>
      </c>
      <c r="AC120" s="11">
        <f t="shared" si="51"/>
        <v>0</v>
      </c>
      <c r="AE120" s="1">
        <f t="shared" si="70"/>
        <v>5.92210367095669E-27</v>
      </c>
      <c r="AF120" s="1">
        <f t="shared" si="52"/>
        <v>137.75057025653288</v>
      </c>
      <c r="AG120">
        <f t="shared" si="71"/>
        <v>10208.304939013122</v>
      </c>
      <c r="AH120">
        <f t="shared" si="72"/>
        <v>2.374493769161716E+32</v>
      </c>
      <c r="AI120" s="11">
        <f t="shared" si="73"/>
        <v>0</v>
      </c>
      <c r="AJ120" s="11">
        <f t="shared" si="74"/>
        <v>0</v>
      </c>
      <c r="AK120" s="11">
        <f t="shared" si="75"/>
        <v>0</v>
      </c>
      <c r="AM120">
        <f t="shared" si="76"/>
        <v>5.92210367095669E-27</v>
      </c>
      <c r="AN120">
        <f t="shared" si="53"/>
        <v>137.75057025653288</v>
      </c>
      <c r="AO120" s="1">
        <f t="shared" si="77"/>
        <v>10208.304939013122</v>
      </c>
      <c r="AP120" s="1">
        <f t="shared" si="78"/>
        <v>2.374493769161716E+32</v>
      </c>
      <c r="AQ120" s="9">
        <f t="shared" si="79"/>
        <v>0</v>
      </c>
      <c r="AR120" s="9">
        <f t="shared" si="80"/>
        <v>0</v>
      </c>
      <c r="AS120" s="9">
        <f t="shared" si="81"/>
        <v>0</v>
      </c>
      <c r="AU120" s="40">
        <f t="shared" si="84"/>
        <v>1</v>
      </c>
      <c r="AV120" s="40">
        <f t="shared" si="82"/>
        <v>0</v>
      </c>
    </row>
    <row r="121" spans="1:48" ht="12.75">
      <c r="A121">
        <f t="shared" si="83"/>
        <v>76</v>
      </c>
      <c r="B121">
        <f t="shared" si="83"/>
        <v>77</v>
      </c>
      <c r="C121">
        <f t="shared" si="54"/>
        <v>76.5</v>
      </c>
      <c r="D121" s="1">
        <f t="shared" si="47"/>
        <v>1.918223655708406E-30</v>
      </c>
      <c r="E121" s="1">
        <f t="shared" si="55"/>
        <v>480.66367545</v>
      </c>
      <c r="F121" s="1">
        <f t="shared" si="56"/>
        <v>9.220204326879378E-28</v>
      </c>
      <c r="G121" s="1">
        <f t="shared" si="57"/>
        <v>19226.547018</v>
      </c>
      <c r="H121" s="1">
        <f t="shared" si="58"/>
        <v>19226.547018</v>
      </c>
      <c r="I121" s="1"/>
      <c r="J121" s="1">
        <f>SUM($H$45:H121)</f>
        <v>755268.4178130131</v>
      </c>
      <c r="K121" s="1">
        <f t="shared" si="59"/>
        <v>869.0618032182826</v>
      </c>
      <c r="L121" s="1">
        <f>SUM($G$45:G121)</f>
        <v>745060.112874</v>
      </c>
      <c r="M121" s="1">
        <f t="shared" si="60"/>
        <v>10208.304939013091</v>
      </c>
      <c r="N121" s="23">
        <f t="shared" si="61"/>
        <v>0.08513282160067419</v>
      </c>
      <c r="O121" s="179">
        <f t="shared" si="62"/>
        <v>1.0000000000000113</v>
      </c>
      <c r="P121" s="179"/>
      <c r="Q121" s="164">
        <f t="shared" si="63"/>
        <v>4.795559139271015E-32</v>
      </c>
      <c r="R121" s="165">
        <f t="shared" si="64"/>
        <v>2.3050510817198446E-29</v>
      </c>
      <c r="S121" s="165">
        <f t="shared" si="65"/>
        <v>9.220204326879376E-28</v>
      </c>
      <c r="T121" s="155">
        <f t="shared" si="66"/>
        <v>9.032062014176795E-32</v>
      </c>
      <c r="U121" s="155">
        <f>SUM($T$45:T121)</f>
        <v>1.0000000000000002</v>
      </c>
      <c r="W121" s="1">
        <f t="shared" si="67"/>
        <v>9.220204326879378E-28</v>
      </c>
      <c r="X121" s="1">
        <f t="shared" si="68"/>
        <v>138.65982481598627</v>
      </c>
      <c r="Y121" s="8">
        <f t="shared" si="48"/>
        <v>10208.304939013122</v>
      </c>
      <c r="Z121" s="9">
        <f t="shared" si="49"/>
        <v>1.5351956684790773E+33</v>
      </c>
      <c r="AA121" s="11">
        <f t="shared" si="69"/>
        <v>0</v>
      </c>
      <c r="AB121" s="6">
        <f t="shared" si="50"/>
        <v>0</v>
      </c>
      <c r="AC121" s="11">
        <f t="shared" si="51"/>
        <v>0</v>
      </c>
      <c r="AE121" s="1">
        <f t="shared" si="70"/>
        <v>9.220204326879378E-28</v>
      </c>
      <c r="AF121" s="1">
        <f t="shared" si="52"/>
        <v>138.65982481598627</v>
      </c>
      <c r="AG121">
        <f t="shared" si="71"/>
        <v>10208.304939013122</v>
      </c>
      <c r="AH121">
        <f t="shared" si="72"/>
        <v>1.5351956684790773E+33</v>
      </c>
      <c r="AI121" s="11">
        <f t="shared" si="73"/>
        <v>0</v>
      </c>
      <c r="AJ121" s="11">
        <f t="shared" si="74"/>
        <v>0</v>
      </c>
      <c r="AK121" s="11">
        <f t="shared" si="75"/>
        <v>0</v>
      </c>
      <c r="AM121">
        <f t="shared" si="76"/>
        <v>9.220204326879378E-28</v>
      </c>
      <c r="AN121">
        <f t="shared" si="53"/>
        <v>138.65982481598627</v>
      </c>
      <c r="AO121" s="1">
        <f t="shared" si="77"/>
        <v>10208.304939013122</v>
      </c>
      <c r="AP121" s="1">
        <f t="shared" si="78"/>
        <v>1.5351956684790773E+33</v>
      </c>
      <c r="AQ121" s="9">
        <f t="shared" si="79"/>
        <v>0</v>
      </c>
      <c r="AR121" s="9">
        <f t="shared" si="80"/>
        <v>0</v>
      </c>
      <c r="AS121" s="9">
        <f t="shared" si="81"/>
        <v>0</v>
      </c>
      <c r="AU121" s="40">
        <f t="shared" si="84"/>
        <v>1</v>
      </c>
      <c r="AV121" s="40">
        <f t="shared" si="82"/>
        <v>0</v>
      </c>
    </row>
    <row r="122" spans="1:48" ht="12.75">
      <c r="A122">
        <f t="shared" si="83"/>
        <v>77</v>
      </c>
      <c r="B122">
        <f t="shared" si="83"/>
        <v>78</v>
      </c>
      <c r="C122">
        <f t="shared" si="54"/>
        <v>77.5</v>
      </c>
      <c r="D122" s="1">
        <f t="shared" si="47"/>
        <v>2.8757161066457056E-31</v>
      </c>
      <c r="E122" s="1">
        <f t="shared" si="55"/>
        <v>486.94686075000004</v>
      </c>
      <c r="F122" s="1">
        <f t="shared" si="56"/>
        <v>1.4003209305393386E-28</v>
      </c>
      <c r="G122" s="1">
        <f t="shared" si="57"/>
        <v>19477.874430000003</v>
      </c>
      <c r="H122" s="1">
        <f t="shared" si="58"/>
        <v>19477.874430000003</v>
      </c>
      <c r="I122" s="1"/>
      <c r="J122" s="1">
        <f>SUM($H$45:H122)</f>
        <v>774746.292243013</v>
      </c>
      <c r="K122" s="1">
        <f t="shared" si="59"/>
        <v>880.196734964981</v>
      </c>
      <c r="L122" s="1">
        <f>SUM($G$45:G122)</f>
        <v>764537.987304</v>
      </c>
      <c r="M122" s="1">
        <f t="shared" si="60"/>
        <v>10208.304939013091</v>
      </c>
      <c r="N122" s="23">
        <f t="shared" si="61"/>
        <v>0.0862235934588055</v>
      </c>
      <c r="O122" s="179">
        <f t="shared" si="62"/>
        <v>1.0000000000000113</v>
      </c>
      <c r="P122" s="179"/>
      <c r="Q122" s="164">
        <f t="shared" si="63"/>
        <v>7.189290266614264E-33</v>
      </c>
      <c r="R122" s="165">
        <f t="shared" si="64"/>
        <v>3.500802326348346E-30</v>
      </c>
      <c r="S122" s="165">
        <f t="shared" si="65"/>
        <v>1.4003209305393382E-28</v>
      </c>
      <c r="T122" s="155">
        <f t="shared" si="66"/>
        <v>1.3717467678573414E-32</v>
      </c>
      <c r="U122" s="155">
        <f>SUM($T$45:T122)</f>
        <v>1.0000000000000002</v>
      </c>
      <c r="W122" s="1">
        <f t="shared" si="67"/>
        <v>1.4003209305393386E-28</v>
      </c>
      <c r="X122" s="1">
        <f t="shared" si="68"/>
        <v>139.56315570378882</v>
      </c>
      <c r="Y122" s="8">
        <f t="shared" si="48"/>
        <v>10208.304939013124</v>
      </c>
      <c r="Z122" s="9">
        <f t="shared" si="49"/>
        <v>1.0174119522204923E+34</v>
      </c>
      <c r="AA122" s="11">
        <f t="shared" si="69"/>
        <v>0</v>
      </c>
      <c r="AB122" s="6">
        <f t="shared" si="50"/>
        <v>0</v>
      </c>
      <c r="AC122" s="11">
        <f t="shared" si="51"/>
        <v>0</v>
      </c>
      <c r="AE122" s="1">
        <f t="shared" si="70"/>
        <v>1.4003209305393386E-28</v>
      </c>
      <c r="AF122" s="1">
        <f t="shared" si="52"/>
        <v>139.56315570378882</v>
      </c>
      <c r="AG122">
        <f t="shared" si="71"/>
        <v>10208.304939013124</v>
      </c>
      <c r="AH122">
        <f t="shared" si="72"/>
        <v>1.0174119522204923E+34</v>
      </c>
      <c r="AI122" s="11">
        <f t="shared" si="73"/>
        <v>0</v>
      </c>
      <c r="AJ122" s="11">
        <f t="shared" si="74"/>
        <v>0</v>
      </c>
      <c r="AK122" s="11">
        <f t="shared" si="75"/>
        <v>0</v>
      </c>
      <c r="AM122">
        <f t="shared" si="76"/>
        <v>1.4003209305393386E-28</v>
      </c>
      <c r="AN122">
        <f t="shared" si="53"/>
        <v>139.56315570378882</v>
      </c>
      <c r="AO122" s="1">
        <f t="shared" si="77"/>
        <v>10208.304939013124</v>
      </c>
      <c r="AP122" s="1">
        <f t="shared" si="78"/>
        <v>1.0174119522204923E+34</v>
      </c>
      <c r="AQ122" s="9">
        <f t="shared" si="79"/>
        <v>0</v>
      </c>
      <c r="AR122" s="9">
        <f t="shared" si="80"/>
        <v>0</v>
      </c>
      <c r="AS122" s="9">
        <f t="shared" si="81"/>
        <v>0</v>
      </c>
      <c r="AU122" s="40">
        <f t="shared" si="84"/>
        <v>1</v>
      </c>
      <c r="AV122" s="40">
        <f t="shared" si="82"/>
        <v>0</v>
      </c>
    </row>
    <row r="123" spans="1:48" ht="12.75">
      <c r="A123">
        <f t="shared" si="83"/>
        <v>78</v>
      </c>
      <c r="B123">
        <f t="shared" si="83"/>
        <v>79</v>
      </c>
      <c r="C123">
        <f t="shared" si="54"/>
        <v>78.5</v>
      </c>
      <c r="D123" s="1">
        <f t="shared" si="47"/>
        <v>4.20619583073254E-32</v>
      </c>
      <c r="E123" s="1">
        <f t="shared" si="55"/>
        <v>493.23004605000006</v>
      </c>
      <c r="F123" s="1">
        <f t="shared" si="56"/>
        <v>2.074622163287529E-29</v>
      </c>
      <c r="G123" s="1">
        <f t="shared" si="57"/>
        <v>19729.201842000002</v>
      </c>
      <c r="H123" s="1">
        <f t="shared" si="58"/>
        <v>19729.201842000002</v>
      </c>
      <c r="I123" s="1"/>
      <c r="J123" s="1">
        <f>SUM($H$45:H123)</f>
        <v>794475.494085013</v>
      </c>
      <c r="K123" s="1">
        <f t="shared" si="59"/>
        <v>891.3335481653392</v>
      </c>
      <c r="L123" s="1">
        <f>SUM($G$45:G123)</f>
        <v>784267.189146</v>
      </c>
      <c r="M123" s="1">
        <f t="shared" si="60"/>
        <v>10208.304939013091</v>
      </c>
      <c r="N123" s="23">
        <f t="shared" si="61"/>
        <v>0.0873145496231141</v>
      </c>
      <c r="O123" s="179">
        <f t="shared" si="62"/>
        <v>1.0000000000000113</v>
      </c>
      <c r="P123" s="179"/>
      <c r="Q123" s="164">
        <f t="shared" si="63"/>
        <v>1.051548957683135E-33</v>
      </c>
      <c r="R123" s="165">
        <f t="shared" si="64"/>
        <v>5.186555408218823E-31</v>
      </c>
      <c r="S123" s="165">
        <f t="shared" si="65"/>
        <v>2.0746221632875286E-29</v>
      </c>
      <c r="T123" s="155">
        <f t="shared" si="66"/>
        <v>2.0322885882443978E-33</v>
      </c>
      <c r="U123" s="155">
        <f>SUM($T$45:T123)</f>
        <v>1.0000000000000002</v>
      </c>
      <c r="W123" s="1">
        <f t="shared" si="67"/>
        <v>2.074622163287529E-29</v>
      </c>
      <c r="X123" s="1">
        <f t="shared" si="68"/>
        <v>140.46067720896124</v>
      </c>
      <c r="Y123" s="8">
        <f t="shared" si="48"/>
        <v>10208.304939013122</v>
      </c>
      <c r="Z123" s="9">
        <f t="shared" si="49"/>
        <v>6.911453325154912E+34</v>
      </c>
      <c r="AA123" s="11">
        <f t="shared" si="69"/>
        <v>0</v>
      </c>
      <c r="AB123" s="6">
        <f t="shared" si="50"/>
        <v>0</v>
      </c>
      <c r="AC123" s="11">
        <f t="shared" si="51"/>
        <v>0</v>
      </c>
      <c r="AE123" s="1">
        <f t="shared" si="70"/>
        <v>2.0746221632875292E-29</v>
      </c>
      <c r="AF123" s="1">
        <f t="shared" si="52"/>
        <v>140.46067720896124</v>
      </c>
      <c r="AG123">
        <f t="shared" si="71"/>
        <v>10208.304939013122</v>
      </c>
      <c r="AH123">
        <f t="shared" si="72"/>
        <v>6.911453325154912E+34</v>
      </c>
      <c r="AI123" s="11">
        <f t="shared" si="73"/>
        <v>0</v>
      </c>
      <c r="AJ123" s="11">
        <f t="shared" si="74"/>
        <v>0</v>
      </c>
      <c r="AK123" s="11">
        <f t="shared" si="75"/>
        <v>0</v>
      </c>
      <c r="AM123">
        <f t="shared" si="76"/>
        <v>2.0746221632875292E-29</v>
      </c>
      <c r="AN123">
        <f t="shared" si="53"/>
        <v>140.46067720896124</v>
      </c>
      <c r="AO123" s="1">
        <f t="shared" si="77"/>
        <v>10208.304939013122</v>
      </c>
      <c r="AP123" s="1">
        <f t="shared" si="78"/>
        <v>6.911453325154912E+34</v>
      </c>
      <c r="AQ123" s="9">
        <f t="shared" si="79"/>
        <v>0</v>
      </c>
      <c r="AR123" s="9">
        <f t="shared" si="80"/>
        <v>0</v>
      </c>
      <c r="AS123" s="9">
        <f t="shared" si="81"/>
        <v>0</v>
      </c>
      <c r="AU123" s="40">
        <f t="shared" si="84"/>
        <v>1</v>
      </c>
      <c r="AV123" s="40">
        <f t="shared" si="82"/>
        <v>0</v>
      </c>
    </row>
    <row r="124" spans="1:48" ht="12.75">
      <c r="A124">
        <f t="shared" si="83"/>
        <v>79</v>
      </c>
      <c r="B124">
        <f t="shared" si="83"/>
        <v>80</v>
      </c>
      <c r="C124">
        <f t="shared" si="54"/>
        <v>79.5</v>
      </c>
      <c r="D124" s="1">
        <f t="shared" si="47"/>
        <v>6.002465582296235E-33</v>
      </c>
      <c r="E124" s="1">
        <f t="shared" si="55"/>
        <v>499.51323135</v>
      </c>
      <c r="F124" s="1">
        <f t="shared" si="56"/>
        <v>2.9983109790799516E-30</v>
      </c>
      <c r="G124" s="1">
        <f t="shared" si="57"/>
        <v>19980.529254</v>
      </c>
      <c r="H124" s="1">
        <f t="shared" si="58"/>
        <v>19980.529254</v>
      </c>
      <c r="I124" s="1"/>
      <c r="J124" s="1">
        <f>SUM($H$45:H124)</f>
        <v>814456.0233390131</v>
      </c>
      <c r="K124" s="1">
        <f t="shared" si="59"/>
        <v>902.4721731660279</v>
      </c>
      <c r="L124" s="1">
        <f>SUM($G$45:G124)</f>
        <v>804247.7184</v>
      </c>
      <c r="M124" s="1">
        <f t="shared" si="60"/>
        <v>10208.304939013091</v>
      </c>
      <c r="N124" s="23">
        <f t="shared" si="61"/>
        <v>0.0884056832703977</v>
      </c>
      <c r="O124" s="179">
        <f t="shared" si="62"/>
        <v>1.0000000000000113</v>
      </c>
      <c r="P124" s="179"/>
      <c r="Q124" s="164">
        <f t="shared" si="63"/>
        <v>1.5006163955740587E-34</v>
      </c>
      <c r="R124" s="165">
        <f t="shared" si="64"/>
        <v>7.49577744769988E-32</v>
      </c>
      <c r="S124" s="165">
        <f t="shared" si="65"/>
        <v>2.9983109790799513E-30</v>
      </c>
      <c r="T124" s="155">
        <f t="shared" si="66"/>
        <v>2.9371291286776654E-34</v>
      </c>
      <c r="U124" s="155">
        <f>SUM($T$45:T124)</f>
        <v>1.0000000000000002</v>
      </c>
      <c r="W124" s="1">
        <f t="shared" si="67"/>
        <v>2.9983109790799516E-30</v>
      </c>
      <c r="X124" s="1">
        <f t="shared" si="68"/>
        <v>141.35249999204117</v>
      </c>
      <c r="Y124" s="8">
        <f t="shared" si="48"/>
        <v>10208.30493901312</v>
      </c>
      <c r="Z124" s="9">
        <f t="shared" si="49"/>
        <v>4.8126076110136825E+35</v>
      </c>
      <c r="AA124" s="11">
        <f t="shared" si="69"/>
        <v>0</v>
      </c>
      <c r="AB124" s="6">
        <f t="shared" si="50"/>
        <v>0</v>
      </c>
      <c r="AC124" s="11">
        <f t="shared" si="51"/>
        <v>0</v>
      </c>
      <c r="AE124" s="1">
        <f t="shared" si="70"/>
        <v>2.998310979079952E-30</v>
      </c>
      <c r="AF124" s="1">
        <f t="shared" si="52"/>
        <v>141.35249999204117</v>
      </c>
      <c r="AG124">
        <f t="shared" si="71"/>
        <v>10208.304939013122</v>
      </c>
      <c r="AH124">
        <f t="shared" si="72"/>
        <v>4.8126076110136825E+35</v>
      </c>
      <c r="AI124" s="11">
        <f t="shared" si="73"/>
        <v>0</v>
      </c>
      <c r="AJ124" s="11">
        <f t="shared" si="74"/>
        <v>0</v>
      </c>
      <c r="AK124" s="11">
        <f t="shared" si="75"/>
        <v>0</v>
      </c>
      <c r="AM124">
        <f t="shared" si="76"/>
        <v>2.998310979079952E-30</v>
      </c>
      <c r="AN124">
        <f t="shared" si="53"/>
        <v>141.35249999204117</v>
      </c>
      <c r="AO124" s="1">
        <f t="shared" si="77"/>
        <v>10208.304939013122</v>
      </c>
      <c r="AP124" s="1">
        <f t="shared" si="78"/>
        <v>4.8126076110136825E+35</v>
      </c>
      <c r="AQ124" s="9">
        <f t="shared" si="79"/>
        <v>0</v>
      </c>
      <c r="AR124" s="9">
        <f t="shared" si="80"/>
        <v>0</v>
      </c>
      <c r="AS124" s="9">
        <f t="shared" si="81"/>
        <v>0</v>
      </c>
      <c r="AU124" s="40">
        <f t="shared" si="84"/>
        <v>1</v>
      </c>
      <c r="AV124" s="40">
        <f t="shared" si="82"/>
        <v>0</v>
      </c>
    </row>
    <row r="125" spans="1:48" s="76" customFormat="1" ht="12.75">
      <c r="A125" s="76">
        <f t="shared" si="83"/>
        <v>80</v>
      </c>
      <c r="B125" s="76">
        <f t="shared" si="83"/>
        <v>81</v>
      </c>
      <c r="C125" s="76">
        <f t="shared" si="54"/>
        <v>80.5</v>
      </c>
      <c r="D125" s="83">
        <f t="shared" si="47"/>
        <v>8.357311306143014E-34</v>
      </c>
      <c r="E125" s="83">
        <f t="shared" si="55"/>
        <v>505.79641665</v>
      </c>
      <c r="F125" s="83">
        <f t="shared" si="56"/>
        <v>4.227098111475668E-31</v>
      </c>
      <c r="G125" s="83">
        <f t="shared" si="57"/>
        <v>20231.856666</v>
      </c>
      <c r="H125" s="83">
        <f t="shared" si="58"/>
        <v>20231.856666</v>
      </c>
      <c r="I125" s="83"/>
      <c r="J125" s="83">
        <f>SUM($H$45:H125)</f>
        <v>834687.8800050131</v>
      </c>
      <c r="K125" s="83">
        <f t="shared" si="59"/>
        <v>913.6125436994685</v>
      </c>
      <c r="L125" s="83">
        <f>SUM($G$45:G125)</f>
        <v>824479.575066</v>
      </c>
      <c r="M125" s="83">
        <f t="shared" si="60"/>
        <v>10208.304939013091</v>
      </c>
      <c r="N125" s="84">
        <f t="shared" si="61"/>
        <v>0.08949698790912038</v>
      </c>
      <c r="O125" s="178">
        <f t="shared" si="62"/>
        <v>1.0000000000000113</v>
      </c>
      <c r="P125" s="178"/>
      <c r="Q125" s="161">
        <f t="shared" si="63"/>
        <v>2.0893278265357537E-35</v>
      </c>
      <c r="R125" s="162">
        <f t="shared" si="64"/>
        <v>1.0567745278689171E-32</v>
      </c>
      <c r="S125" s="162">
        <f t="shared" si="65"/>
        <v>4.227098111475668E-31</v>
      </c>
      <c r="T125" s="163">
        <f t="shared" si="66"/>
        <v>4.140842320766644E-35</v>
      </c>
      <c r="U125" s="163">
        <f>SUM($T$45:T125)</f>
        <v>1.0000000000000002</v>
      </c>
      <c r="V125" s="85"/>
      <c r="W125" s="83">
        <f t="shared" si="67"/>
        <v>4.227098111475668E-31</v>
      </c>
      <c r="X125" s="83">
        <f t="shared" si="68"/>
        <v>142.23873124434147</v>
      </c>
      <c r="Y125" s="73">
        <f t="shared" si="48"/>
        <v>10208.30493901312</v>
      </c>
      <c r="Z125" s="74">
        <f t="shared" si="49"/>
        <v>3.4350192599945967E+36</v>
      </c>
      <c r="AA125" s="79">
        <f t="shared" si="69"/>
        <v>0</v>
      </c>
      <c r="AB125" s="75">
        <f t="shared" si="50"/>
        <v>0</v>
      </c>
      <c r="AC125" s="79">
        <f t="shared" si="51"/>
        <v>0</v>
      </c>
      <c r="AE125" s="83">
        <f t="shared" si="70"/>
        <v>4.227098111475668E-31</v>
      </c>
      <c r="AF125" s="83">
        <f t="shared" si="52"/>
        <v>142.23873124434147</v>
      </c>
      <c r="AG125" s="76">
        <f t="shared" si="71"/>
        <v>10208.30493901312</v>
      </c>
      <c r="AH125" s="76">
        <f t="shared" si="72"/>
        <v>3.4350192599945967E+36</v>
      </c>
      <c r="AI125" s="79">
        <f t="shared" si="73"/>
        <v>0</v>
      </c>
      <c r="AJ125" s="79">
        <f t="shared" si="74"/>
        <v>0</v>
      </c>
      <c r="AK125" s="79">
        <f t="shared" si="75"/>
        <v>0</v>
      </c>
      <c r="AM125" s="76">
        <f t="shared" si="76"/>
        <v>4.227098111475668E-31</v>
      </c>
      <c r="AN125" s="76">
        <f t="shared" si="53"/>
        <v>142.23873124434147</v>
      </c>
      <c r="AO125" s="83">
        <f t="shared" si="77"/>
        <v>10208.30493901312</v>
      </c>
      <c r="AP125" s="83">
        <f t="shared" si="78"/>
        <v>3.4350192599945967E+36</v>
      </c>
      <c r="AQ125" s="74">
        <f t="shared" si="79"/>
        <v>0</v>
      </c>
      <c r="AR125" s="74">
        <f t="shared" si="80"/>
        <v>0</v>
      </c>
      <c r="AS125" s="74">
        <f t="shared" si="81"/>
        <v>0</v>
      </c>
      <c r="AU125" s="77">
        <f t="shared" si="84"/>
        <v>1</v>
      </c>
      <c r="AV125" s="77">
        <f t="shared" si="82"/>
        <v>0</v>
      </c>
    </row>
    <row r="126" spans="1:48" s="76" customFormat="1" ht="12.75">
      <c r="A126" s="76">
        <f t="shared" si="83"/>
        <v>81</v>
      </c>
      <c r="B126" s="76">
        <f t="shared" si="83"/>
        <v>82</v>
      </c>
      <c r="C126" s="76">
        <f t="shared" si="54"/>
        <v>81.5</v>
      </c>
      <c r="D126" s="83">
        <f t="shared" si="47"/>
        <v>1.1352726941710934E-34</v>
      </c>
      <c r="E126" s="83">
        <f t="shared" si="55"/>
        <v>512.07960195</v>
      </c>
      <c r="F126" s="83">
        <f t="shared" si="56"/>
        <v>5.813499893358376E-32</v>
      </c>
      <c r="G126" s="83">
        <f t="shared" si="57"/>
        <v>20483.184078</v>
      </c>
      <c r="H126" s="83">
        <f t="shared" si="58"/>
        <v>20483.184078</v>
      </c>
      <c r="I126" s="83"/>
      <c r="J126" s="83">
        <f>SUM($H$45:H126)</f>
        <v>855171.0640830131</v>
      </c>
      <c r="K126" s="83">
        <f t="shared" si="59"/>
        <v>924.7545966812023</v>
      </c>
      <c r="L126" s="83">
        <f>SUM($G$45:G126)</f>
        <v>844962.759144</v>
      </c>
      <c r="M126" s="83">
        <f t="shared" si="60"/>
        <v>10208.304939013091</v>
      </c>
      <c r="N126" s="84">
        <f t="shared" si="61"/>
        <v>0.09058845735956286</v>
      </c>
      <c r="O126" s="178">
        <f t="shared" si="62"/>
        <v>1.0000000000000113</v>
      </c>
      <c r="P126" s="178"/>
      <c r="Q126" s="161">
        <f t="shared" si="63"/>
        <v>2.8381817354277334E-36</v>
      </c>
      <c r="R126" s="162">
        <f t="shared" si="64"/>
        <v>1.4533749733395938E-33</v>
      </c>
      <c r="S126" s="162">
        <f t="shared" si="65"/>
        <v>5.813499893358374E-32</v>
      </c>
      <c r="T126" s="163">
        <f t="shared" si="66"/>
        <v>5.694872878592114E-36</v>
      </c>
      <c r="U126" s="163">
        <f>SUM($T$45:T126)</f>
        <v>1.0000000000000002</v>
      </c>
      <c r="V126" s="85"/>
      <c r="W126" s="83">
        <f t="shared" si="67"/>
        <v>5.813499893358376E-32</v>
      </c>
      <c r="X126" s="83">
        <f t="shared" si="68"/>
        <v>143.1194748383322</v>
      </c>
      <c r="Y126" s="73">
        <f t="shared" si="48"/>
        <v>10208.304939013124</v>
      </c>
      <c r="Z126" s="74">
        <f t="shared" si="49"/>
        <v>2.5131285261228552E+37</v>
      </c>
      <c r="AA126" s="79">
        <f t="shared" si="69"/>
        <v>0</v>
      </c>
      <c r="AB126" s="75">
        <f t="shared" si="50"/>
        <v>0</v>
      </c>
      <c r="AC126" s="79">
        <f t="shared" si="51"/>
        <v>0</v>
      </c>
      <c r="AE126" s="83">
        <f t="shared" si="70"/>
        <v>5.813499893358376E-32</v>
      </c>
      <c r="AF126" s="83">
        <f t="shared" si="52"/>
        <v>143.1194748383322</v>
      </c>
      <c r="AG126" s="76">
        <f t="shared" si="71"/>
        <v>10208.304939013124</v>
      </c>
      <c r="AH126" s="76">
        <f t="shared" si="72"/>
        <v>2.5131285261228552E+37</v>
      </c>
      <c r="AI126" s="79">
        <f t="shared" si="73"/>
        <v>0</v>
      </c>
      <c r="AJ126" s="79">
        <f t="shared" si="74"/>
        <v>0</v>
      </c>
      <c r="AK126" s="79">
        <f t="shared" si="75"/>
        <v>0</v>
      </c>
      <c r="AM126" s="76">
        <f t="shared" si="76"/>
        <v>5.813499893358376E-32</v>
      </c>
      <c r="AN126" s="76">
        <f t="shared" si="53"/>
        <v>143.1194748383322</v>
      </c>
      <c r="AO126" s="83">
        <f t="shared" si="77"/>
        <v>10208.304939013124</v>
      </c>
      <c r="AP126" s="83">
        <f t="shared" si="78"/>
        <v>2.5131285261228552E+37</v>
      </c>
      <c r="AQ126" s="74">
        <f t="shared" si="79"/>
        <v>0</v>
      </c>
      <c r="AR126" s="74">
        <f t="shared" si="80"/>
        <v>0</v>
      </c>
      <c r="AS126" s="74">
        <f t="shared" si="81"/>
        <v>0</v>
      </c>
      <c r="AU126" s="77">
        <f t="shared" si="84"/>
        <v>1</v>
      </c>
      <c r="AV126" s="77">
        <f t="shared" si="82"/>
        <v>0</v>
      </c>
    </row>
    <row r="127" spans="1:48" s="76" customFormat="1" ht="12.75">
      <c r="A127" s="76">
        <f t="shared" si="83"/>
        <v>82</v>
      </c>
      <c r="B127" s="76">
        <f t="shared" si="83"/>
        <v>83</v>
      </c>
      <c r="C127" s="76">
        <f t="shared" si="54"/>
        <v>82.5</v>
      </c>
      <c r="D127" s="83">
        <f t="shared" si="47"/>
        <v>1.504632769052552E-35</v>
      </c>
      <c r="E127" s="83">
        <f t="shared" si="55"/>
        <v>518.36278725</v>
      </c>
      <c r="F127" s="83">
        <f t="shared" si="56"/>
        <v>7.799456359537664E-33</v>
      </c>
      <c r="G127" s="83">
        <f t="shared" si="57"/>
        <v>20734.51149</v>
      </c>
      <c r="H127" s="83">
        <f t="shared" si="58"/>
        <v>20734.51149</v>
      </c>
      <c r="I127" s="83"/>
      <c r="J127" s="83">
        <f>SUM($H$45:H127)</f>
        <v>875905.575573013</v>
      </c>
      <c r="K127" s="83">
        <f t="shared" si="59"/>
        <v>935.898272021598</v>
      </c>
      <c r="L127" s="83">
        <f>SUM($G$45:G127)</f>
        <v>865697.270634</v>
      </c>
      <c r="M127" s="83">
        <f t="shared" si="60"/>
        <v>10208.304939013091</v>
      </c>
      <c r="N127" s="84">
        <f t="shared" si="61"/>
        <v>0.09168008573537753</v>
      </c>
      <c r="O127" s="178">
        <f t="shared" si="62"/>
        <v>1.0000000000000113</v>
      </c>
      <c r="P127" s="178"/>
      <c r="Q127" s="161">
        <f t="shared" si="63"/>
        <v>3.76158192263138E-37</v>
      </c>
      <c r="R127" s="162">
        <f t="shared" si="64"/>
        <v>1.949864089884416E-34</v>
      </c>
      <c r="S127" s="162">
        <f t="shared" si="65"/>
        <v>7.799456359537663E-33</v>
      </c>
      <c r="T127" s="163">
        <f t="shared" si="66"/>
        <v>7.640305032161068E-37</v>
      </c>
      <c r="U127" s="163">
        <f>SUM($T$45:T127)</f>
        <v>1.0000000000000002</v>
      </c>
      <c r="V127" s="85"/>
      <c r="W127" s="83">
        <f t="shared" si="67"/>
        <v>7.799456359537664E-33</v>
      </c>
      <c r="X127" s="83">
        <f t="shared" si="68"/>
        <v>143.99483146974407</v>
      </c>
      <c r="Y127" s="73">
        <f t="shared" si="48"/>
        <v>10208.304939013124</v>
      </c>
      <c r="Z127" s="74">
        <f t="shared" si="49"/>
        <v>1.884673856130257E+38</v>
      </c>
      <c r="AA127" s="79">
        <f t="shared" si="69"/>
        <v>0</v>
      </c>
      <c r="AB127" s="75">
        <f t="shared" si="50"/>
        <v>0</v>
      </c>
      <c r="AC127" s="79">
        <f t="shared" si="51"/>
        <v>0</v>
      </c>
      <c r="AE127" s="83">
        <f t="shared" si="70"/>
        <v>7.799456359537664E-33</v>
      </c>
      <c r="AF127" s="83">
        <f t="shared" si="52"/>
        <v>143.99483146974407</v>
      </c>
      <c r="AG127" s="76">
        <f t="shared" si="71"/>
        <v>10208.304939013124</v>
      </c>
      <c r="AH127" s="76">
        <f t="shared" si="72"/>
        <v>1.884673856130257E+38</v>
      </c>
      <c r="AI127" s="79">
        <f t="shared" si="73"/>
        <v>0</v>
      </c>
      <c r="AJ127" s="79">
        <f t="shared" si="74"/>
        <v>0</v>
      </c>
      <c r="AK127" s="79">
        <f t="shared" si="75"/>
        <v>0</v>
      </c>
      <c r="AM127" s="76">
        <f t="shared" si="76"/>
        <v>7.799456359537664E-33</v>
      </c>
      <c r="AN127" s="76">
        <f t="shared" si="53"/>
        <v>143.99483146974407</v>
      </c>
      <c r="AO127" s="83">
        <f t="shared" si="77"/>
        <v>10208.304939013124</v>
      </c>
      <c r="AP127" s="83">
        <f t="shared" si="78"/>
        <v>1.884673856130257E+38</v>
      </c>
      <c r="AQ127" s="74">
        <f t="shared" si="79"/>
        <v>0</v>
      </c>
      <c r="AR127" s="74">
        <f t="shared" si="80"/>
        <v>0</v>
      </c>
      <c r="AS127" s="74">
        <f t="shared" si="81"/>
        <v>0</v>
      </c>
      <c r="AU127" s="77">
        <f t="shared" si="84"/>
        <v>1</v>
      </c>
      <c r="AV127" s="77">
        <f t="shared" si="82"/>
        <v>0</v>
      </c>
    </row>
    <row r="128" spans="1:48" s="76" customFormat="1" ht="12.75">
      <c r="A128" s="76">
        <f t="shared" si="83"/>
        <v>83</v>
      </c>
      <c r="B128" s="76">
        <f t="shared" si="83"/>
        <v>84</v>
      </c>
      <c r="C128" s="76">
        <f t="shared" si="54"/>
        <v>83.5</v>
      </c>
      <c r="D128" s="83">
        <f t="shared" si="47"/>
        <v>1.9456178902063814E-36</v>
      </c>
      <c r="E128" s="83">
        <f t="shared" si="55"/>
        <v>524.64597255</v>
      </c>
      <c r="F128" s="83">
        <f t="shared" si="56"/>
        <v>1.0207605902180061E-33</v>
      </c>
      <c r="G128" s="83">
        <f t="shared" si="57"/>
        <v>20985.838902</v>
      </c>
      <c r="H128" s="83">
        <f t="shared" si="58"/>
        <v>20985.838902</v>
      </c>
      <c r="I128" s="83"/>
      <c r="J128" s="83">
        <f>SUM($H$45:H128)</f>
        <v>896891.414475013</v>
      </c>
      <c r="K128" s="83">
        <f t="shared" si="59"/>
        <v>947.0435124507285</v>
      </c>
      <c r="L128" s="83">
        <f>SUM($G$45:G128)</f>
        <v>886683.109536</v>
      </c>
      <c r="M128" s="83">
        <f t="shared" si="60"/>
        <v>10208.304939013091</v>
      </c>
      <c r="N128" s="84">
        <f t="shared" si="61"/>
        <v>0.09277186742643347</v>
      </c>
      <c r="O128" s="178">
        <f t="shared" si="62"/>
        <v>1.0000000000000113</v>
      </c>
      <c r="P128" s="178"/>
      <c r="Q128" s="161">
        <f t="shared" si="63"/>
        <v>4.864044725515953E-38</v>
      </c>
      <c r="R128" s="162">
        <f t="shared" si="64"/>
        <v>2.551901475545015E-35</v>
      </c>
      <c r="S128" s="162">
        <f t="shared" si="65"/>
        <v>1.0207605902180058E-33</v>
      </c>
      <c r="T128" s="163">
        <f t="shared" si="66"/>
        <v>9.99931522732007E-38</v>
      </c>
      <c r="U128" s="163">
        <f>SUM($T$45:T128)</f>
        <v>1.0000000000000002</v>
      </c>
      <c r="V128" s="85"/>
      <c r="W128" s="83">
        <f t="shared" si="67"/>
        <v>1.0207605902180061E-33</v>
      </c>
      <c r="X128" s="83">
        <f t="shared" si="68"/>
        <v>144.86489879194338</v>
      </c>
      <c r="Y128" s="73">
        <f t="shared" si="48"/>
        <v>10208.304939013124</v>
      </c>
      <c r="Z128" s="74">
        <f t="shared" si="49"/>
        <v>1.4487481942377847E+39</v>
      </c>
      <c r="AA128" s="79">
        <f t="shared" si="69"/>
        <v>0</v>
      </c>
      <c r="AB128" s="75">
        <f t="shared" si="50"/>
        <v>0</v>
      </c>
      <c r="AC128" s="79">
        <f t="shared" si="51"/>
        <v>0</v>
      </c>
      <c r="AE128" s="83">
        <f t="shared" si="70"/>
        <v>1.0207605902180061E-33</v>
      </c>
      <c r="AF128" s="83">
        <f t="shared" si="52"/>
        <v>144.86489879194338</v>
      </c>
      <c r="AG128" s="76">
        <f t="shared" si="71"/>
        <v>10208.304939013124</v>
      </c>
      <c r="AH128" s="76">
        <f t="shared" si="72"/>
        <v>1.4487481942377847E+39</v>
      </c>
      <c r="AI128" s="79">
        <f t="shared" si="73"/>
        <v>0</v>
      </c>
      <c r="AJ128" s="79">
        <f t="shared" si="74"/>
        <v>0</v>
      </c>
      <c r="AK128" s="79">
        <f t="shared" si="75"/>
        <v>0</v>
      </c>
      <c r="AM128" s="76">
        <f t="shared" si="76"/>
        <v>1.0207605902180061E-33</v>
      </c>
      <c r="AN128" s="76">
        <f t="shared" si="53"/>
        <v>144.86489879194338</v>
      </c>
      <c r="AO128" s="83">
        <f t="shared" si="77"/>
        <v>10208.304939013124</v>
      </c>
      <c r="AP128" s="83">
        <f t="shared" si="78"/>
        <v>1.4487481942377847E+39</v>
      </c>
      <c r="AQ128" s="74">
        <f t="shared" si="79"/>
        <v>0</v>
      </c>
      <c r="AR128" s="74">
        <f t="shared" si="80"/>
        <v>0</v>
      </c>
      <c r="AS128" s="74">
        <f t="shared" si="81"/>
        <v>0</v>
      </c>
      <c r="AU128" s="77">
        <f t="shared" si="84"/>
        <v>1</v>
      </c>
      <c r="AV128" s="77">
        <f t="shared" si="82"/>
        <v>0</v>
      </c>
    </row>
    <row r="129" spans="1:48" s="76" customFormat="1" ht="12.75">
      <c r="A129" s="76">
        <f t="shared" si="83"/>
        <v>84</v>
      </c>
      <c r="B129" s="76">
        <f t="shared" si="83"/>
        <v>85</v>
      </c>
      <c r="C129" s="76">
        <f t="shared" si="54"/>
        <v>84.5</v>
      </c>
      <c r="D129" s="83">
        <f t="shared" si="47"/>
        <v>2.454603206939018E-37</v>
      </c>
      <c r="E129" s="83">
        <f t="shared" si="55"/>
        <v>530.92915785</v>
      </c>
      <c r="F129" s="83">
        <f t="shared" si="56"/>
        <v>1.3032204135160423E-34</v>
      </c>
      <c r="G129" s="83">
        <f t="shared" si="57"/>
        <v>21237.166314000002</v>
      </c>
      <c r="H129" s="83">
        <f t="shared" si="58"/>
        <v>21237.166314000002</v>
      </c>
      <c r="I129" s="83"/>
      <c r="J129" s="83">
        <f>SUM($H$45:H129)</f>
        <v>918128.5807890131</v>
      </c>
      <c r="K129" s="83">
        <f t="shared" si="59"/>
        <v>958.1902633553594</v>
      </c>
      <c r="L129" s="83">
        <f>SUM($G$45:G129)</f>
        <v>907920.27585</v>
      </c>
      <c r="M129" s="83">
        <f t="shared" si="60"/>
        <v>10208.304939013091</v>
      </c>
      <c r="N129" s="84">
        <f t="shared" si="61"/>
        <v>0.09386379708284796</v>
      </c>
      <c r="O129" s="178">
        <f t="shared" si="62"/>
        <v>1.0000000000000113</v>
      </c>
      <c r="P129" s="178"/>
      <c r="Q129" s="161">
        <f t="shared" si="63"/>
        <v>6.136508017347545E-39</v>
      </c>
      <c r="R129" s="162">
        <f t="shared" si="64"/>
        <v>3.2580510337901054E-36</v>
      </c>
      <c r="S129" s="162">
        <f t="shared" si="65"/>
        <v>1.3032204135160419E-34</v>
      </c>
      <c r="T129" s="163">
        <f t="shared" si="66"/>
        <v>1.2766276294662E-38</v>
      </c>
      <c r="U129" s="163">
        <f>SUM($T$45:T129)</f>
        <v>1.0000000000000002</v>
      </c>
      <c r="V129" s="85"/>
      <c r="W129" s="83">
        <f t="shared" si="67"/>
        <v>1.3032204135160423E-34</v>
      </c>
      <c r="X129" s="83">
        <f t="shared" si="68"/>
        <v>145.7297715430859</v>
      </c>
      <c r="Y129" s="73">
        <f t="shared" si="48"/>
        <v>10208.304939013122</v>
      </c>
      <c r="Z129" s="74">
        <f t="shared" si="49"/>
        <v>1.1415213659759212E+40</v>
      </c>
      <c r="AA129" s="79">
        <f t="shared" si="69"/>
        <v>0</v>
      </c>
      <c r="AB129" s="75">
        <f t="shared" si="50"/>
        <v>0</v>
      </c>
      <c r="AC129" s="79">
        <f t="shared" si="51"/>
        <v>0</v>
      </c>
      <c r="AE129" s="83">
        <f t="shared" si="70"/>
        <v>1.3032204135160423E-34</v>
      </c>
      <c r="AF129" s="83">
        <f t="shared" si="52"/>
        <v>145.7297715430859</v>
      </c>
      <c r="AG129" s="76">
        <f t="shared" si="71"/>
        <v>10208.304939013122</v>
      </c>
      <c r="AH129" s="76">
        <f t="shared" si="72"/>
        <v>1.1415213659759212E+40</v>
      </c>
      <c r="AI129" s="79">
        <f t="shared" si="73"/>
        <v>0</v>
      </c>
      <c r="AJ129" s="79">
        <f t="shared" si="74"/>
        <v>0</v>
      </c>
      <c r="AK129" s="79">
        <f t="shared" si="75"/>
        <v>0</v>
      </c>
      <c r="AM129" s="76">
        <f t="shared" si="76"/>
        <v>1.3032204135160423E-34</v>
      </c>
      <c r="AN129" s="76">
        <f t="shared" si="53"/>
        <v>145.7297715430859</v>
      </c>
      <c r="AO129" s="83">
        <f t="shared" si="77"/>
        <v>10208.304939013122</v>
      </c>
      <c r="AP129" s="83">
        <f t="shared" si="78"/>
        <v>1.1415213659759212E+40</v>
      </c>
      <c r="AQ129" s="74">
        <f t="shared" si="79"/>
        <v>0</v>
      </c>
      <c r="AR129" s="74">
        <f t="shared" si="80"/>
        <v>0</v>
      </c>
      <c r="AS129" s="74">
        <f t="shared" si="81"/>
        <v>0</v>
      </c>
      <c r="AU129" s="77">
        <f t="shared" si="84"/>
        <v>1</v>
      </c>
      <c r="AV129" s="77">
        <f t="shared" si="82"/>
        <v>0</v>
      </c>
    </row>
    <row r="130" spans="1:48" s="76" customFormat="1" ht="12.75">
      <c r="A130" s="76">
        <f t="shared" si="83"/>
        <v>85</v>
      </c>
      <c r="B130" s="76">
        <f t="shared" si="83"/>
        <v>86</v>
      </c>
      <c r="C130" s="76">
        <f t="shared" si="54"/>
        <v>85.5</v>
      </c>
      <c r="D130" s="83">
        <f t="shared" si="47"/>
        <v>3.021354988091239E-38</v>
      </c>
      <c r="E130" s="83">
        <f t="shared" si="55"/>
        <v>537.21234315</v>
      </c>
      <c r="F130" s="83">
        <f t="shared" si="56"/>
        <v>1.623109192640435E-35</v>
      </c>
      <c r="G130" s="83">
        <f t="shared" si="57"/>
        <v>21488.493726</v>
      </c>
      <c r="H130" s="83">
        <f t="shared" si="58"/>
        <v>21488.493726</v>
      </c>
      <c r="I130" s="83"/>
      <c r="J130" s="83">
        <f>SUM($H$45:H130)</f>
        <v>939617.074515013</v>
      </c>
      <c r="K130" s="83">
        <f t="shared" si="59"/>
        <v>969.3384726270865</v>
      </c>
      <c r="L130" s="83">
        <f>SUM($G$45:G130)</f>
        <v>929408.7695759999</v>
      </c>
      <c r="M130" s="83">
        <f t="shared" si="60"/>
        <v>10208.304939013091</v>
      </c>
      <c r="N130" s="84">
        <f t="shared" si="61"/>
        <v>0.09495586960011006</v>
      </c>
      <c r="O130" s="178">
        <f t="shared" si="62"/>
        <v>1.0000000000000113</v>
      </c>
      <c r="P130" s="178"/>
      <c r="Q130" s="161">
        <f t="shared" si="63"/>
        <v>7.553387470228097E-40</v>
      </c>
      <c r="R130" s="162">
        <f t="shared" si="64"/>
        <v>4.057772981601087E-37</v>
      </c>
      <c r="S130" s="162">
        <f t="shared" si="65"/>
        <v>1.6231091926404346E-35</v>
      </c>
      <c r="T130" s="163">
        <f t="shared" si="66"/>
        <v>1.5899889377690824E-39</v>
      </c>
      <c r="U130" s="163">
        <f>SUM($T$45:T130)</f>
        <v>1.0000000000000002</v>
      </c>
      <c r="V130" s="85"/>
      <c r="W130" s="83">
        <f t="shared" si="67"/>
        <v>1.623109192640435E-35</v>
      </c>
      <c r="X130" s="83">
        <f t="shared" si="68"/>
        <v>146.5895416665186</v>
      </c>
      <c r="Y130" s="73">
        <f t="shared" si="48"/>
        <v>10208.30493901312</v>
      </c>
      <c r="Z130" s="74">
        <f t="shared" si="49"/>
        <v>9.219532173110511E+40</v>
      </c>
      <c r="AA130" s="79">
        <f t="shared" si="69"/>
        <v>0</v>
      </c>
      <c r="AB130" s="75">
        <f t="shared" si="50"/>
        <v>0</v>
      </c>
      <c r="AC130" s="79">
        <f t="shared" si="51"/>
        <v>0</v>
      </c>
      <c r="AE130" s="83">
        <f t="shared" si="70"/>
        <v>1.623109192640435E-35</v>
      </c>
      <c r="AF130" s="83">
        <f t="shared" si="52"/>
        <v>146.5895416665186</v>
      </c>
      <c r="AG130" s="76">
        <f t="shared" si="71"/>
        <v>10208.30493901312</v>
      </c>
      <c r="AH130" s="76">
        <f t="shared" si="72"/>
        <v>9.219532173110511E+40</v>
      </c>
      <c r="AI130" s="79">
        <f t="shared" si="73"/>
        <v>0</v>
      </c>
      <c r="AJ130" s="79">
        <f t="shared" si="74"/>
        <v>0</v>
      </c>
      <c r="AK130" s="79">
        <f t="shared" si="75"/>
        <v>0</v>
      </c>
      <c r="AM130" s="76">
        <f t="shared" si="76"/>
        <v>1.623109192640435E-35</v>
      </c>
      <c r="AN130" s="76">
        <f t="shared" si="53"/>
        <v>146.5895416665186</v>
      </c>
      <c r="AO130" s="83">
        <f t="shared" si="77"/>
        <v>10208.30493901312</v>
      </c>
      <c r="AP130" s="83">
        <f t="shared" si="78"/>
        <v>9.219532173110511E+40</v>
      </c>
      <c r="AQ130" s="74">
        <f t="shared" si="79"/>
        <v>0</v>
      </c>
      <c r="AR130" s="74">
        <f t="shared" si="80"/>
        <v>0</v>
      </c>
      <c r="AS130" s="74">
        <f t="shared" si="81"/>
        <v>0</v>
      </c>
      <c r="AU130" s="77">
        <f t="shared" si="84"/>
        <v>1</v>
      </c>
      <c r="AV130" s="77">
        <f t="shared" si="82"/>
        <v>0</v>
      </c>
    </row>
    <row r="131" spans="1:48" s="76" customFormat="1" ht="12.75">
      <c r="A131" s="76">
        <f t="shared" si="83"/>
        <v>86</v>
      </c>
      <c r="B131" s="76">
        <f t="shared" si="83"/>
        <v>87</v>
      </c>
      <c r="C131" s="76">
        <f t="shared" si="54"/>
        <v>86.5</v>
      </c>
      <c r="D131" s="83">
        <f t="shared" si="47"/>
        <v>3.628431458752835E-39</v>
      </c>
      <c r="E131" s="83">
        <f t="shared" si="55"/>
        <v>543.49552845</v>
      </c>
      <c r="F131" s="83">
        <f t="shared" si="56"/>
        <v>1.9720362731194767E-36</v>
      </c>
      <c r="G131" s="83">
        <f t="shared" si="57"/>
        <v>21739.821138000003</v>
      </c>
      <c r="H131" s="83">
        <f t="shared" si="58"/>
        <v>21739.821138000003</v>
      </c>
      <c r="I131" s="83"/>
      <c r="J131" s="83">
        <f>SUM($H$45:H131)</f>
        <v>961356.895653013</v>
      </c>
      <c r="K131" s="83">
        <f t="shared" si="59"/>
        <v>980.4880905207432</v>
      </c>
      <c r="L131" s="83">
        <f>SUM($G$45:G131)</f>
        <v>951148.5907139999</v>
      </c>
      <c r="M131" s="83">
        <f t="shared" si="60"/>
        <v>10208.304939013091</v>
      </c>
      <c r="N131" s="84">
        <f t="shared" si="61"/>
        <v>0.09604808010521029</v>
      </c>
      <c r="O131" s="178">
        <f t="shared" si="62"/>
        <v>1.0000000000000113</v>
      </c>
      <c r="P131" s="178"/>
      <c r="Q131" s="161">
        <f t="shared" si="63"/>
        <v>9.071078646882087E-41</v>
      </c>
      <c r="R131" s="162">
        <f t="shared" si="64"/>
        <v>4.930090682798691E-38</v>
      </c>
      <c r="S131" s="162">
        <f t="shared" si="65"/>
        <v>1.972036273119476E-36</v>
      </c>
      <c r="T131" s="163">
        <f t="shared" si="66"/>
        <v>1.931796008153065E-40</v>
      </c>
      <c r="U131" s="163">
        <f>SUM($T$45:T131)</f>
        <v>1.0000000000000002</v>
      </c>
      <c r="V131" s="85"/>
      <c r="W131" s="83">
        <f t="shared" si="67"/>
        <v>1.9720362731194767E-36</v>
      </c>
      <c r="X131" s="83">
        <f t="shared" si="68"/>
        <v>147.4442984248628</v>
      </c>
      <c r="Y131" s="73">
        <f t="shared" si="48"/>
        <v>10208.304939013122</v>
      </c>
      <c r="Z131" s="74">
        <f t="shared" si="49"/>
        <v>7.63249834882049E+41</v>
      </c>
      <c r="AA131" s="79">
        <f t="shared" si="69"/>
        <v>0</v>
      </c>
      <c r="AB131" s="75">
        <f t="shared" si="50"/>
        <v>0</v>
      </c>
      <c r="AC131" s="79">
        <f t="shared" si="51"/>
        <v>0</v>
      </c>
      <c r="AE131" s="83">
        <f t="shared" si="70"/>
        <v>1.9720362731194767E-36</v>
      </c>
      <c r="AF131" s="83">
        <f t="shared" si="52"/>
        <v>147.4442984248628</v>
      </c>
      <c r="AG131" s="76">
        <f t="shared" si="71"/>
        <v>10208.304939013122</v>
      </c>
      <c r="AH131" s="76">
        <f t="shared" si="72"/>
        <v>7.63249834882049E+41</v>
      </c>
      <c r="AI131" s="79">
        <f t="shared" si="73"/>
        <v>0</v>
      </c>
      <c r="AJ131" s="79">
        <f t="shared" si="74"/>
        <v>0</v>
      </c>
      <c r="AK131" s="79">
        <f t="shared" si="75"/>
        <v>0</v>
      </c>
      <c r="AM131" s="76">
        <f t="shared" si="76"/>
        <v>1.9720362731194767E-36</v>
      </c>
      <c r="AN131" s="76">
        <f t="shared" si="53"/>
        <v>147.4442984248628</v>
      </c>
      <c r="AO131" s="83">
        <f t="shared" si="77"/>
        <v>10208.304939013122</v>
      </c>
      <c r="AP131" s="83">
        <f t="shared" si="78"/>
        <v>7.63249834882049E+41</v>
      </c>
      <c r="AQ131" s="74">
        <f t="shared" si="79"/>
        <v>0</v>
      </c>
      <c r="AR131" s="74">
        <f t="shared" si="80"/>
        <v>0</v>
      </c>
      <c r="AS131" s="74">
        <f t="shared" si="81"/>
        <v>0</v>
      </c>
      <c r="AU131" s="77">
        <f t="shared" si="84"/>
        <v>1</v>
      </c>
      <c r="AV131" s="77">
        <f t="shared" si="82"/>
        <v>0</v>
      </c>
    </row>
    <row r="132" spans="1:48" s="76" customFormat="1" ht="12.75">
      <c r="A132" s="76">
        <f t="shared" si="83"/>
        <v>87</v>
      </c>
      <c r="B132" s="76">
        <f t="shared" si="83"/>
        <v>88</v>
      </c>
      <c r="C132" s="76">
        <f t="shared" si="54"/>
        <v>87.5</v>
      </c>
      <c r="D132" s="83">
        <f t="shared" si="47"/>
        <v>4.2514081791521025E-40</v>
      </c>
      <c r="E132" s="83">
        <f t="shared" si="55"/>
        <v>549.7787137500001</v>
      </c>
      <c r="F132" s="83">
        <f t="shared" si="56"/>
        <v>2.3373337203604726E-37</v>
      </c>
      <c r="G132" s="83">
        <f t="shared" si="57"/>
        <v>21991.14855</v>
      </c>
      <c r="H132" s="83">
        <f t="shared" si="58"/>
        <v>21991.14855</v>
      </c>
      <c r="I132" s="83"/>
      <c r="J132" s="83">
        <f>SUM($H$45:H132)</f>
        <v>983348.0442030131</v>
      </c>
      <c r="K132" s="83">
        <f t="shared" si="59"/>
        <v>991.6390695222799</v>
      </c>
      <c r="L132" s="83">
        <f>SUM($G$45:G132)</f>
        <v>973139.739264</v>
      </c>
      <c r="M132" s="83">
        <f t="shared" si="60"/>
        <v>10208.304939013091</v>
      </c>
      <c r="N132" s="84">
        <f t="shared" si="61"/>
        <v>0.0971404239436982</v>
      </c>
      <c r="O132" s="178">
        <f t="shared" si="62"/>
        <v>1.0000000000000113</v>
      </c>
      <c r="P132" s="178"/>
      <c r="Q132" s="161">
        <f t="shared" si="63"/>
        <v>1.0628520447880257E-41</v>
      </c>
      <c r="R132" s="162">
        <f t="shared" si="64"/>
        <v>5.8433343009011824E-39</v>
      </c>
      <c r="S132" s="162">
        <f t="shared" si="65"/>
        <v>2.3373337203604726E-37</v>
      </c>
      <c r="T132" s="163">
        <f t="shared" si="66"/>
        <v>2.289639400786192E-41</v>
      </c>
      <c r="U132" s="163">
        <f>SUM($T$45:T132)</f>
        <v>1.0000000000000002</v>
      </c>
      <c r="V132" s="85"/>
      <c r="W132" s="83">
        <f t="shared" si="67"/>
        <v>2.3373337203604726E-37</v>
      </c>
      <c r="X132" s="83">
        <f t="shared" si="68"/>
        <v>148.29412850817798</v>
      </c>
      <c r="Y132" s="73">
        <f t="shared" si="48"/>
        <v>10208.30493901312</v>
      </c>
      <c r="Z132" s="74">
        <f t="shared" si="49"/>
        <v>6.476746008880625E+42</v>
      </c>
      <c r="AA132" s="79">
        <f t="shared" si="69"/>
        <v>0</v>
      </c>
      <c r="AB132" s="75">
        <f t="shared" si="50"/>
        <v>0</v>
      </c>
      <c r="AC132" s="79">
        <f t="shared" si="51"/>
        <v>0</v>
      </c>
      <c r="AE132" s="83">
        <f t="shared" si="70"/>
        <v>2.3373337203604726E-37</v>
      </c>
      <c r="AF132" s="83">
        <f t="shared" si="52"/>
        <v>148.29412850817798</v>
      </c>
      <c r="AG132" s="76">
        <f t="shared" si="71"/>
        <v>10208.30493901312</v>
      </c>
      <c r="AH132" s="76">
        <f t="shared" si="72"/>
        <v>6.476746008880625E+42</v>
      </c>
      <c r="AI132" s="79">
        <f t="shared" si="73"/>
        <v>0</v>
      </c>
      <c r="AJ132" s="79">
        <f t="shared" si="74"/>
        <v>0</v>
      </c>
      <c r="AK132" s="79">
        <f t="shared" si="75"/>
        <v>0</v>
      </c>
      <c r="AM132" s="76">
        <f t="shared" si="76"/>
        <v>2.3373337203604726E-37</v>
      </c>
      <c r="AN132" s="76">
        <f t="shared" si="53"/>
        <v>148.29412850817798</v>
      </c>
      <c r="AO132" s="83">
        <f t="shared" si="77"/>
        <v>10208.30493901312</v>
      </c>
      <c r="AP132" s="83">
        <f t="shared" si="78"/>
        <v>6.476746008880625E+42</v>
      </c>
      <c r="AQ132" s="74">
        <f t="shared" si="79"/>
        <v>0</v>
      </c>
      <c r="AR132" s="74">
        <f t="shared" si="80"/>
        <v>0</v>
      </c>
      <c r="AS132" s="74">
        <f t="shared" si="81"/>
        <v>0</v>
      </c>
      <c r="AU132" s="77">
        <f t="shared" si="84"/>
        <v>1</v>
      </c>
      <c r="AV132" s="77">
        <f t="shared" si="82"/>
        <v>0</v>
      </c>
    </row>
    <row r="133" spans="1:48" s="76" customFormat="1" ht="12.75">
      <c r="A133" s="76">
        <f t="shared" si="83"/>
        <v>88</v>
      </c>
      <c r="B133" s="76">
        <f t="shared" si="83"/>
        <v>89</v>
      </c>
      <c r="C133" s="76">
        <f t="shared" si="54"/>
        <v>88.5</v>
      </c>
      <c r="D133" s="83">
        <f t="shared" si="47"/>
        <v>4.860079742516676E-41</v>
      </c>
      <c r="E133" s="83">
        <f t="shared" si="55"/>
        <v>556.0618990500001</v>
      </c>
      <c r="F133" s="83">
        <f t="shared" si="56"/>
        <v>2.7025051711582584E-38</v>
      </c>
      <c r="G133" s="83">
        <f t="shared" si="57"/>
        <v>22242.475962000004</v>
      </c>
      <c r="H133" s="83">
        <f t="shared" si="58"/>
        <v>22242.475962000004</v>
      </c>
      <c r="I133" s="83"/>
      <c r="J133" s="83">
        <f>SUM($H$45:H133)</f>
        <v>1005590.520165013</v>
      </c>
      <c r="K133" s="83">
        <f t="shared" si="59"/>
        <v>1002.7913642253872</v>
      </c>
      <c r="L133" s="83">
        <f>SUM($G$45:G133)</f>
        <v>995382.215226</v>
      </c>
      <c r="M133" s="83">
        <f t="shared" si="60"/>
        <v>10208.304939013091</v>
      </c>
      <c r="N133" s="84">
        <f t="shared" si="61"/>
        <v>0.09823289666759642</v>
      </c>
      <c r="O133" s="178">
        <f t="shared" si="62"/>
        <v>1.0000000000000113</v>
      </c>
      <c r="P133" s="178"/>
      <c r="Q133" s="161">
        <f t="shared" si="63"/>
        <v>1.2150199356291692E-42</v>
      </c>
      <c r="R133" s="162">
        <f t="shared" si="64"/>
        <v>6.7562629278956464E-40</v>
      </c>
      <c r="S133" s="162">
        <f t="shared" si="65"/>
        <v>2.702505171158258E-38</v>
      </c>
      <c r="T133" s="163">
        <f t="shared" si="66"/>
        <v>2.647359367988786E-42</v>
      </c>
      <c r="U133" s="163">
        <f>SUM($T$45:T133)</f>
        <v>1.0000000000000002</v>
      </c>
      <c r="V133" s="85"/>
      <c r="W133" s="83">
        <f t="shared" si="67"/>
        <v>2.7025051711582584E-38</v>
      </c>
      <c r="X133" s="83">
        <f t="shared" si="68"/>
        <v>149.13911613657902</v>
      </c>
      <c r="Y133" s="73">
        <f t="shared" si="48"/>
        <v>10208.304939013122</v>
      </c>
      <c r="Z133" s="74">
        <f t="shared" si="49"/>
        <v>5.633504764783062E+43</v>
      </c>
      <c r="AA133" s="79">
        <f t="shared" si="69"/>
        <v>0</v>
      </c>
      <c r="AB133" s="75">
        <f t="shared" si="50"/>
        <v>0</v>
      </c>
      <c r="AC133" s="79">
        <f t="shared" si="51"/>
        <v>0</v>
      </c>
      <c r="AE133" s="83">
        <f t="shared" si="70"/>
        <v>2.7025051711582584E-38</v>
      </c>
      <c r="AF133" s="83">
        <f t="shared" si="52"/>
        <v>149.13911613657902</v>
      </c>
      <c r="AG133" s="76">
        <f t="shared" si="71"/>
        <v>10208.304939013122</v>
      </c>
      <c r="AH133" s="76">
        <f t="shared" si="72"/>
        <v>5.633504764783062E+43</v>
      </c>
      <c r="AI133" s="79">
        <f t="shared" si="73"/>
        <v>0</v>
      </c>
      <c r="AJ133" s="79">
        <f t="shared" si="74"/>
        <v>0</v>
      </c>
      <c r="AK133" s="79">
        <f t="shared" si="75"/>
        <v>0</v>
      </c>
      <c r="AM133" s="76">
        <f t="shared" si="76"/>
        <v>2.7025051711582584E-38</v>
      </c>
      <c r="AN133" s="76">
        <f t="shared" si="53"/>
        <v>149.13911613657902</v>
      </c>
      <c r="AO133" s="83">
        <f t="shared" si="77"/>
        <v>10208.304939013122</v>
      </c>
      <c r="AP133" s="83">
        <f t="shared" si="78"/>
        <v>5.633504764783062E+43</v>
      </c>
      <c r="AQ133" s="74">
        <f t="shared" si="79"/>
        <v>0</v>
      </c>
      <c r="AR133" s="74">
        <f t="shared" si="80"/>
        <v>0</v>
      </c>
      <c r="AS133" s="74">
        <f t="shared" si="81"/>
        <v>0</v>
      </c>
      <c r="AU133" s="77">
        <f t="shared" si="84"/>
        <v>1</v>
      </c>
      <c r="AV133" s="77">
        <f t="shared" si="82"/>
        <v>0</v>
      </c>
    </row>
    <row r="134" spans="1:48" s="76" customFormat="1" ht="12.75">
      <c r="A134" s="76">
        <f t="shared" si="83"/>
        <v>89</v>
      </c>
      <c r="B134" s="76">
        <f t="shared" si="83"/>
        <v>90</v>
      </c>
      <c r="C134" s="76">
        <f t="shared" si="54"/>
        <v>89.5</v>
      </c>
      <c r="D134" s="83">
        <f t="shared" si="47"/>
        <v>5.420641649666318E-42</v>
      </c>
      <c r="E134" s="83">
        <f t="shared" si="55"/>
        <v>562.3450843500001</v>
      </c>
      <c r="F134" s="83">
        <f t="shared" si="56"/>
        <v>3.048271185712729E-39</v>
      </c>
      <c r="G134" s="83">
        <f t="shared" si="57"/>
        <v>22493.803374000003</v>
      </c>
      <c r="H134" s="83">
        <f t="shared" si="58"/>
        <v>22493.803374000003</v>
      </c>
      <c r="I134" s="83"/>
      <c r="J134" s="83">
        <f>SUM($H$45:H134)</f>
        <v>1028084.323539013</v>
      </c>
      <c r="K134" s="83">
        <f t="shared" si="59"/>
        <v>1013.9449312161943</v>
      </c>
      <c r="L134" s="83">
        <f>SUM($G$45:G134)</f>
        <v>1017876.0186</v>
      </c>
      <c r="M134" s="83">
        <f t="shared" si="60"/>
        <v>10208.304939013091</v>
      </c>
      <c r="N134" s="84">
        <f t="shared" si="61"/>
        <v>0.09932549402410577</v>
      </c>
      <c r="O134" s="178">
        <f t="shared" si="62"/>
        <v>1.0000000000000113</v>
      </c>
      <c r="P134" s="178"/>
      <c r="Q134" s="161">
        <f t="shared" si="63"/>
        <v>1.3551604124165795E-43</v>
      </c>
      <c r="R134" s="162">
        <f t="shared" si="64"/>
        <v>7.620677964281823E-41</v>
      </c>
      <c r="S134" s="162">
        <f t="shared" si="65"/>
        <v>3.0482711857127284E-39</v>
      </c>
      <c r="T134" s="163">
        <f t="shared" si="66"/>
        <v>2.986069875384637E-43</v>
      </c>
      <c r="U134" s="163">
        <f>SUM($T$45:T134)</f>
        <v>1.0000000000000002</v>
      </c>
      <c r="V134" s="85"/>
      <c r="W134" s="83">
        <f t="shared" si="67"/>
        <v>3.048271185712729E-39</v>
      </c>
      <c r="X134" s="83">
        <f t="shared" si="68"/>
        <v>149.97934315764957</v>
      </c>
      <c r="Y134" s="73">
        <f t="shared" si="48"/>
        <v>10208.304939013122</v>
      </c>
      <c r="Z134" s="74">
        <f t="shared" si="49"/>
        <v>5.022633408346838E+44</v>
      </c>
      <c r="AA134" s="79">
        <f t="shared" si="69"/>
        <v>0</v>
      </c>
      <c r="AB134" s="75">
        <f t="shared" si="50"/>
        <v>0</v>
      </c>
      <c r="AC134" s="79">
        <f t="shared" si="51"/>
        <v>0</v>
      </c>
      <c r="AE134" s="83">
        <f t="shared" si="70"/>
        <v>3.048271185712729E-39</v>
      </c>
      <c r="AF134" s="83">
        <f t="shared" si="52"/>
        <v>149.97934315764957</v>
      </c>
      <c r="AG134" s="76">
        <f t="shared" si="71"/>
        <v>10208.304939013122</v>
      </c>
      <c r="AH134" s="76">
        <f t="shared" si="72"/>
        <v>5.022633408346838E+44</v>
      </c>
      <c r="AI134" s="79">
        <f t="shared" si="73"/>
        <v>0</v>
      </c>
      <c r="AJ134" s="79">
        <f t="shared" si="74"/>
        <v>0</v>
      </c>
      <c r="AK134" s="79">
        <f t="shared" si="75"/>
        <v>0</v>
      </c>
      <c r="AM134" s="76">
        <f t="shared" si="76"/>
        <v>3.048271185712729E-39</v>
      </c>
      <c r="AN134" s="76">
        <f t="shared" si="53"/>
        <v>149.97934315764957</v>
      </c>
      <c r="AO134" s="83">
        <f t="shared" si="77"/>
        <v>10208.304939013122</v>
      </c>
      <c r="AP134" s="83">
        <f t="shared" si="78"/>
        <v>5.022633408346838E+44</v>
      </c>
      <c r="AQ134" s="74">
        <f t="shared" si="79"/>
        <v>0</v>
      </c>
      <c r="AR134" s="74">
        <f t="shared" si="80"/>
        <v>0</v>
      </c>
      <c r="AS134" s="74">
        <f t="shared" si="81"/>
        <v>0</v>
      </c>
      <c r="AU134" s="77">
        <f t="shared" si="84"/>
        <v>1</v>
      </c>
      <c r="AV134" s="77">
        <f t="shared" si="82"/>
        <v>0</v>
      </c>
    </row>
    <row r="135" spans="1:48" ht="12.75">
      <c r="A135">
        <f t="shared" si="83"/>
        <v>90</v>
      </c>
      <c r="B135">
        <f t="shared" si="83"/>
        <v>91</v>
      </c>
      <c r="C135">
        <f t="shared" si="54"/>
        <v>90.5</v>
      </c>
      <c r="D135" s="1">
        <f t="shared" si="47"/>
        <v>5.898678301929304E-43</v>
      </c>
      <c r="E135" s="1">
        <f t="shared" si="55"/>
        <v>568.62826965</v>
      </c>
      <c r="F135" s="1">
        <f t="shared" si="56"/>
        <v>3.3541552360480605E-40</v>
      </c>
      <c r="G135" s="1">
        <f t="shared" si="57"/>
        <v>22745.130786</v>
      </c>
      <c r="H135" s="1">
        <f t="shared" si="58"/>
        <v>22745.130786</v>
      </c>
      <c r="I135" s="1"/>
      <c r="J135" s="1">
        <f>SUM($H$45:H135)</f>
        <v>1050829.454325013</v>
      </c>
      <c r="K135" s="1">
        <f t="shared" si="59"/>
        <v>1025.0997289654374</v>
      </c>
      <c r="L135" s="1">
        <f>SUM($G$45:G135)</f>
        <v>1040621.149386</v>
      </c>
      <c r="M135" s="1">
        <f t="shared" si="60"/>
        <v>10208.304939013091</v>
      </c>
      <c r="N135" s="23">
        <f t="shared" si="61"/>
        <v>0.10041821194504218</v>
      </c>
      <c r="O135" s="179">
        <f t="shared" si="62"/>
        <v>1.0000000000000113</v>
      </c>
      <c r="P135" s="179"/>
      <c r="Q135" s="164">
        <f t="shared" si="63"/>
        <v>1.474669575482326E-44</v>
      </c>
      <c r="R135" s="165">
        <f t="shared" si="64"/>
        <v>8.385388090120152E-42</v>
      </c>
      <c r="S135" s="165">
        <f t="shared" si="65"/>
        <v>3.35415523604806E-40</v>
      </c>
      <c r="T135" s="155">
        <f t="shared" si="66"/>
        <v>3.285712227531009E-44</v>
      </c>
      <c r="U135" s="155">
        <f>SUM($T$45:T135)</f>
        <v>1.0000000000000002</v>
      </c>
      <c r="W135" s="1">
        <f t="shared" si="67"/>
        <v>3.3541552360480605E-40</v>
      </c>
      <c r="X135" s="1">
        <f t="shared" si="68"/>
        <v>150.81488913897064</v>
      </c>
      <c r="Y135" s="8">
        <f t="shared" si="48"/>
        <v>10208.304939013122</v>
      </c>
      <c r="Z135" s="9">
        <f t="shared" si="49"/>
        <v>4.5900212403049624E+45</v>
      </c>
      <c r="AA135" s="11">
        <f t="shared" si="69"/>
        <v>0</v>
      </c>
      <c r="AB135" s="6">
        <f t="shared" si="50"/>
        <v>0</v>
      </c>
      <c r="AC135" s="11">
        <f t="shared" si="51"/>
        <v>0</v>
      </c>
      <c r="AE135" s="1">
        <f t="shared" si="70"/>
        <v>3.354155236048061E-40</v>
      </c>
      <c r="AF135" s="1">
        <f t="shared" si="52"/>
        <v>150.81488913897064</v>
      </c>
      <c r="AG135">
        <f t="shared" si="71"/>
        <v>10208.304939013122</v>
      </c>
      <c r="AH135">
        <f t="shared" si="72"/>
        <v>4.5900212403049624E+45</v>
      </c>
      <c r="AI135" s="11">
        <f t="shared" si="73"/>
        <v>0</v>
      </c>
      <c r="AJ135" s="11">
        <f t="shared" si="74"/>
        <v>0</v>
      </c>
      <c r="AK135" s="11">
        <f t="shared" si="75"/>
        <v>0</v>
      </c>
      <c r="AM135">
        <f t="shared" si="76"/>
        <v>3.354155236048061E-40</v>
      </c>
      <c r="AN135">
        <f t="shared" si="53"/>
        <v>150.81488913897064</v>
      </c>
      <c r="AO135" s="1">
        <f t="shared" si="77"/>
        <v>10208.304939013122</v>
      </c>
      <c r="AP135" s="1">
        <f t="shared" si="78"/>
        <v>4.5900212403049624E+45</v>
      </c>
      <c r="AQ135" s="9">
        <f t="shared" si="79"/>
        <v>0</v>
      </c>
      <c r="AR135" s="9">
        <f t="shared" si="80"/>
        <v>0</v>
      </c>
      <c r="AS135" s="9">
        <f t="shared" si="81"/>
        <v>0</v>
      </c>
      <c r="AU135" s="40">
        <f t="shared" si="84"/>
        <v>1</v>
      </c>
      <c r="AV135" s="40">
        <f t="shared" si="82"/>
        <v>0</v>
      </c>
    </row>
    <row r="136" spans="1:48" ht="12.75">
      <c r="A136">
        <f t="shared" si="83"/>
        <v>91</v>
      </c>
      <c r="B136">
        <f t="shared" si="83"/>
        <v>92</v>
      </c>
      <c r="C136">
        <f t="shared" si="54"/>
        <v>91.5</v>
      </c>
      <c r="D136" s="1">
        <f t="shared" si="47"/>
        <v>6.262611003161954E-44</v>
      </c>
      <c r="E136" s="1">
        <f t="shared" si="55"/>
        <v>574.91145495</v>
      </c>
      <c r="F136" s="1">
        <f t="shared" si="56"/>
        <v>3.600446803613718E-41</v>
      </c>
      <c r="G136" s="1">
        <f t="shared" si="57"/>
        <v>22996.458198</v>
      </c>
      <c r="H136" s="1">
        <f t="shared" si="58"/>
        <v>22996.458198</v>
      </c>
      <c r="I136" s="1"/>
      <c r="J136" s="1">
        <f>SUM($H$45:H136)</f>
        <v>1073825.912523013</v>
      </c>
      <c r="K136" s="1">
        <f t="shared" si="59"/>
        <v>1036.255717727537</v>
      </c>
      <c r="L136" s="1">
        <f>SUM($G$45:G136)</f>
        <v>1063617.607584</v>
      </c>
      <c r="M136" s="1">
        <f t="shared" si="60"/>
        <v>10208.304939012975</v>
      </c>
      <c r="N136" s="23">
        <f t="shared" si="61"/>
        <v>0.10151104653695142</v>
      </c>
      <c r="O136" s="179">
        <f t="shared" si="62"/>
        <v>1</v>
      </c>
      <c r="P136" s="179"/>
      <c r="Q136" s="164">
        <f t="shared" si="63"/>
        <v>1.5656527507904886E-45</v>
      </c>
      <c r="R136" s="165">
        <f t="shared" si="64"/>
        <v>9.001117009034296E-43</v>
      </c>
      <c r="S136" s="165">
        <f t="shared" si="65"/>
        <v>3.6004468036137176E-41</v>
      </c>
      <c r="T136" s="155">
        <f t="shared" si="66"/>
        <v>3.5269781076522076E-45</v>
      </c>
      <c r="U136" s="155">
        <f>SUM($T$45:T136)</f>
        <v>1.0000000000000002</v>
      </c>
      <c r="W136" s="1">
        <f t="shared" si="67"/>
        <v>3.600446803613718E-41</v>
      </c>
      <c r="X136" s="1">
        <f t="shared" si="68"/>
        <v>151.6458314560608</v>
      </c>
      <c r="Y136" s="8">
        <f t="shared" si="48"/>
        <v>10208.30493901312</v>
      </c>
      <c r="Z136" s="9">
        <f t="shared" si="49"/>
        <v>4.2995966186193993E+46</v>
      </c>
      <c r="AA136" s="11">
        <f t="shared" si="69"/>
        <v>0</v>
      </c>
      <c r="AB136" s="6">
        <f t="shared" si="50"/>
        <v>0</v>
      </c>
      <c r="AC136" s="11">
        <f t="shared" si="51"/>
        <v>0</v>
      </c>
      <c r="AE136" s="1">
        <f t="shared" si="70"/>
        <v>3.600446803613718E-41</v>
      </c>
      <c r="AF136" s="1">
        <f t="shared" si="52"/>
        <v>151.6458314560608</v>
      </c>
      <c r="AG136">
        <f t="shared" si="71"/>
        <v>10208.30493901312</v>
      </c>
      <c r="AH136">
        <f t="shared" si="72"/>
        <v>4.2995966186193993E+46</v>
      </c>
      <c r="AI136" s="11">
        <f t="shared" si="73"/>
        <v>0</v>
      </c>
      <c r="AJ136" s="11">
        <f t="shared" si="74"/>
        <v>0</v>
      </c>
      <c r="AK136" s="11">
        <f t="shared" si="75"/>
        <v>0</v>
      </c>
      <c r="AM136">
        <f t="shared" si="76"/>
        <v>3.600446803613718E-41</v>
      </c>
      <c r="AN136">
        <f t="shared" si="53"/>
        <v>151.6458314560608</v>
      </c>
      <c r="AO136" s="1">
        <f t="shared" si="77"/>
        <v>10208.30493901312</v>
      </c>
      <c r="AP136" s="1">
        <f t="shared" si="78"/>
        <v>4.2995966186193993E+46</v>
      </c>
      <c r="AQ136" s="9">
        <f t="shared" si="79"/>
        <v>0</v>
      </c>
      <c r="AR136" s="9">
        <f t="shared" si="80"/>
        <v>0</v>
      </c>
      <c r="AS136" s="9">
        <f t="shared" si="81"/>
        <v>0</v>
      </c>
      <c r="AU136" s="40">
        <f t="shared" si="84"/>
        <v>1</v>
      </c>
      <c r="AV136" s="40">
        <f t="shared" si="82"/>
        <v>0</v>
      </c>
    </row>
    <row r="137" spans="1:48" ht="12.75">
      <c r="A137">
        <f t="shared" si="83"/>
        <v>92</v>
      </c>
      <c r="B137">
        <f t="shared" si="83"/>
        <v>93</v>
      </c>
      <c r="C137">
        <f t="shared" si="54"/>
        <v>92.5</v>
      </c>
      <c r="D137" s="1">
        <f t="shared" si="47"/>
        <v>6.487134062426907E-45</v>
      </c>
      <c r="E137" s="1">
        <f t="shared" si="55"/>
        <v>581.19464025</v>
      </c>
      <c r="F137" s="1">
        <f t="shared" si="56"/>
        <v>3.770287547665727E-42</v>
      </c>
      <c r="G137" s="1">
        <f t="shared" si="57"/>
        <v>23247.78561</v>
      </c>
      <c r="H137" s="1">
        <f t="shared" si="58"/>
        <v>23247.78561</v>
      </c>
      <c r="I137" s="1"/>
      <c r="J137" s="1">
        <f>SUM($H$45:H137)</f>
        <v>1097073.698133013</v>
      </c>
      <c r="K137" s="1">
        <f t="shared" si="59"/>
        <v>1047.4128594460797</v>
      </c>
      <c r="L137" s="1">
        <f>SUM($G$45:G137)</f>
        <v>1086865.393194</v>
      </c>
      <c r="M137" s="1">
        <f t="shared" si="60"/>
        <v>10208.304939012975</v>
      </c>
      <c r="N137" s="23">
        <f t="shared" si="61"/>
        <v>0.10260399407184563</v>
      </c>
      <c r="O137" s="179">
        <f t="shared" si="62"/>
        <v>1</v>
      </c>
      <c r="P137" s="179"/>
      <c r="Q137" s="164">
        <f t="shared" si="63"/>
        <v>1.6217835156067266E-46</v>
      </c>
      <c r="R137" s="165">
        <f t="shared" si="64"/>
        <v>9.425718869164316E-44</v>
      </c>
      <c r="S137" s="165">
        <f t="shared" si="65"/>
        <v>3.770287547665726E-42</v>
      </c>
      <c r="T137" s="155">
        <f t="shared" si="66"/>
        <v>3.693353176840165E-46</v>
      </c>
      <c r="U137" s="155">
        <f>SUM($T$45:T137)</f>
        <v>1.0000000000000002</v>
      </c>
      <c r="W137" s="1">
        <f t="shared" si="67"/>
        <v>3.770287547665727E-42</v>
      </c>
      <c r="X137" s="1">
        <f t="shared" si="68"/>
        <v>152.47224537600277</v>
      </c>
      <c r="Y137" s="8">
        <f t="shared" si="48"/>
        <v>10208.304939013124</v>
      </c>
      <c r="Z137" s="9">
        <f t="shared" si="49"/>
        <v>4.128287712426404E+47</v>
      </c>
      <c r="AA137" s="11">
        <f t="shared" si="69"/>
        <v>0</v>
      </c>
      <c r="AB137" s="6">
        <f t="shared" si="50"/>
        <v>0</v>
      </c>
      <c r="AC137" s="11">
        <f t="shared" si="51"/>
        <v>0</v>
      </c>
      <c r="AE137" s="1">
        <f t="shared" si="70"/>
        <v>3.770287547665727E-42</v>
      </c>
      <c r="AF137" s="1">
        <f t="shared" si="52"/>
        <v>152.47224537600277</v>
      </c>
      <c r="AG137">
        <f t="shared" si="71"/>
        <v>10208.304939013124</v>
      </c>
      <c r="AH137">
        <f t="shared" si="72"/>
        <v>4.128287712426404E+47</v>
      </c>
      <c r="AI137" s="11">
        <f t="shared" si="73"/>
        <v>0</v>
      </c>
      <c r="AJ137" s="11">
        <f t="shared" si="74"/>
        <v>0</v>
      </c>
      <c r="AK137" s="11">
        <f t="shared" si="75"/>
        <v>0</v>
      </c>
      <c r="AM137">
        <f t="shared" si="76"/>
        <v>3.770287547665727E-42</v>
      </c>
      <c r="AN137">
        <f t="shared" si="53"/>
        <v>152.47224537600277</v>
      </c>
      <c r="AO137" s="1">
        <f t="shared" si="77"/>
        <v>10208.304939013124</v>
      </c>
      <c r="AP137" s="1">
        <f t="shared" si="78"/>
        <v>4.128287712426404E+47</v>
      </c>
      <c r="AQ137" s="9">
        <f t="shared" si="79"/>
        <v>0</v>
      </c>
      <c r="AR137" s="9">
        <f t="shared" si="80"/>
        <v>0</v>
      </c>
      <c r="AS137" s="9">
        <f t="shared" si="81"/>
        <v>0</v>
      </c>
      <c r="AU137" s="40">
        <f t="shared" si="84"/>
        <v>1</v>
      </c>
      <c r="AV137" s="40">
        <f t="shared" si="82"/>
        <v>0</v>
      </c>
    </row>
    <row r="138" spans="1:48" ht="12.75">
      <c r="A138">
        <f t="shared" si="83"/>
        <v>93</v>
      </c>
      <c r="B138">
        <f t="shared" si="83"/>
        <v>94</v>
      </c>
      <c r="C138">
        <f t="shared" si="54"/>
        <v>93.5</v>
      </c>
      <c r="D138" s="1">
        <f t="shared" si="47"/>
        <v>6.556121912573756E-46</v>
      </c>
      <c r="E138" s="1">
        <f t="shared" si="55"/>
        <v>587.47782555</v>
      </c>
      <c r="F138" s="1">
        <f t="shared" si="56"/>
        <v>3.851576245239538E-43</v>
      </c>
      <c r="G138" s="1">
        <f t="shared" si="57"/>
        <v>23499.113022</v>
      </c>
      <c r="H138" s="1">
        <f t="shared" si="58"/>
        <v>23499.113022</v>
      </c>
      <c r="I138" s="1"/>
      <c r="J138" s="1">
        <f>SUM($H$45:H138)</f>
        <v>1120572.811155013</v>
      </c>
      <c r="K138" s="1">
        <f t="shared" si="59"/>
        <v>1058.5711176652294</v>
      </c>
      <c r="L138" s="1">
        <f>SUM($G$45:G138)</f>
        <v>1110364.506216</v>
      </c>
      <c r="M138" s="1">
        <f t="shared" si="60"/>
        <v>10208.304939012975</v>
      </c>
      <c r="N138" s="23">
        <f t="shared" si="61"/>
        <v>0.1036970509785321</v>
      </c>
      <c r="O138" s="179">
        <f t="shared" si="62"/>
        <v>1</v>
      </c>
      <c r="P138" s="179"/>
      <c r="Q138" s="164">
        <f t="shared" si="63"/>
        <v>1.639030478143439E-47</v>
      </c>
      <c r="R138" s="165">
        <f t="shared" si="64"/>
        <v>9.628940613098845E-45</v>
      </c>
      <c r="S138" s="165">
        <f t="shared" si="65"/>
        <v>3.851576245239537E-43</v>
      </c>
      <c r="T138" s="155">
        <f t="shared" si="66"/>
        <v>3.772983142891777E-47</v>
      </c>
      <c r="U138" s="155">
        <f>SUM($T$45:T138)</f>
        <v>1.0000000000000002</v>
      </c>
      <c r="W138" s="1">
        <f t="shared" si="67"/>
        <v>3.851576245239538E-43</v>
      </c>
      <c r="X138" s="1">
        <f t="shared" si="68"/>
        <v>153.29420413701231</v>
      </c>
      <c r="Y138" s="8">
        <f t="shared" si="48"/>
        <v>10208.304939013122</v>
      </c>
      <c r="Z138" s="9">
        <f t="shared" si="49"/>
        <v>4.0629443157151514E+48</v>
      </c>
      <c r="AA138" s="11">
        <f t="shared" si="69"/>
        <v>0</v>
      </c>
      <c r="AB138" s="6">
        <f t="shared" si="50"/>
        <v>0</v>
      </c>
      <c r="AC138" s="11">
        <f t="shared" si="51"/>
        <v>0</v>
      </c>
      <c r="AE138" s="1">
        <f t="shared" si="70"/>
        <v>3.851576245239538E-43</v>
      </c>
      <c r="AF138" s="1">
        <f t="shared" si="52"/>
        <v>153.29420413701231</v>
      </c>
      <c r="AG138">
        <f t="shared" si="71"/>
        <v>10208.304939013122</v>
      </c>
      <c r="AH138">
        <f t="shared" si="72"/>
        <v>4.0629443157151514E+48</v>
      </c>
      <c r="AI138" s="11">
        <f t="shared" si="73"/>
        <v>0</v>
      </c>
      <c r="AJ138" s="11">
        <f t="shared" si="74"/>
        <v>0</v>
      </c>
      <c r="AK138" s="11">
        <f t="shared" si="75"/>
        <v>0</v>
      </c>
      <c r="AM138">
        <f t="shared" si="76"/>
        <v>3.851576245239538E-43</v>
      </c>
      <c r="AN138">
        <f t="shared" si="53"/>
        <v>153.29420413701231</v>
      </c>
      <c r="AO138" s="1">
        <f t="shared" si="77"/>
        <v>10208.304939013122</v>
      </c>
      <c r="AP138" s="1">
        <f t="shared" si="78"/>
        <v>4.0629443157151514E+48</v>
      </c>
      <c r="AQ138" s="9">
        <f t="shared" si="79"/>
        <v>0</v>
      </c>
      <c r="AR138" s="9">
        <f t="shared" si="80"/>
        <v>0</v>
      </c>
      <c r="AS138" s="9">
        <f t="shared" si="81"/>
        <v>0</v>
      </c>
      <c r="AU138" s="40">
        <f t="shared" si="84"/>
        <v>1</v>
      </c>
      <c r="AV138" s="40">
        <f t="shared" si="82"/>
        <v>0</v>
      </c>
    </row>
    <row r="139" spans="1:48" ht="12.75">
      <c r="A139">
        <f t="shared" si="83"/>
        <v>94</v>
      </c>
      <c r="B139">
        <f t="shared" si="83"/>
        <v>95</v>
      </c>
      <c r="C139">
        <f t="shared" si="54"/>
        <v>94.5</v>
      </c>
      <c r="D139" s="1">
        <f t="shared" si="47"/>
        <v>6.464543761094162E-47</v>
      </c>
      <c r="E139" s="1">
        <f t="shared" si="55"/>
        <v>593.76101085</v>
      </c>
      <c r="F139" s="1">
        <f t="shared" si="56"/>
        <v>3.8383940382713307E-44</v>
      </c>
      <c r="G139" s="1">
        <f t="shared" si="57"/>
        <v>23750.440434000004</v>
      </c>
      <c r="H139" s="1">
        <f t="shared" si="58"/>
        <v>23750.440434000004</v>
      </c>
      <c r="I139" s="1"/>
      <c r="J139" s="1">
        <f>SUM($H$45:H139)</f>
        <v>1144323.251589013</v>
      </c>
      <c r="K139" s="1">
        <f t="shared" si="59"/>
        <v>1069.7304574466473</v>
      </c>
      <c r="L139" s="1">
        <f>SUM($G$45:G139)</f>
        <v>1134114.94665</v>
      </c>
      <c r="M139" s="1">
        <f t="shared" si="60"/>
        <v>10208.304939012975</v>
      </c>
      <c r="N139" s="23">
        <f t="shared" si="61"/>
        <v>0.10479021383447014</v>
      </c>
      <c r="O139" s="179">
        <f t="shared" si="62"/>
        <v>1</v>
      </c>
      <c r="P139" s="179"/>
      <c r="Q139" s="164">
        <f t="shared" si="63"/>
        <v>1.6161359402735403E-48</v>
      </c>
      <c r="R139" s="165">
        <f t="shared" si="64"/>
        <v>9.595985095678325E-46</v>
      </c>
      <c r="S139" s="165">
        <f t="shared" si="65"/>
        <v>3.838394038271329E-44</v>
      </c>
      <c r="T139" s="155">
        <f t="shared" si="66"/>
        <v>3.760069924637658E-48</v>
      </c>
      <c r="U139" s="155">
        <f>SUM($T$45:T139)</f>
        <v>1.0000000000000002</v>
      </c>
      <c r="W139" s="1">
        <f t="shared" si="67"/>
        <v>3.8383940382713307E-44</v>
      </c>
      <c r="X139" s="1">
        <f t="shared" si="68"/>
        <v>154.1117790241875</v>
      </c>
      <c r="Y139" s="8">
        <f t="shared" si="48"/>
        <v>10208.304939013124</v>
      </c>
      <c r="Z139" s="9">
        <f t="shared" si="49"/>
        <v>4.0986413048964403E+49</v>
      </c>
      <c r="AA139" s="11">
        <f t="shared" si="69"/>
        <v>0</v>
      </c>
      <c r="AB139" s="6">
        <f t="shared" si="50"/>
        <v>0</v>
      </c>
      <c r="AC139" s="11">
        <f t="shared" si="51"/>
        <v>0</v>
      </c>
      <c r="AE139" s="1">
        <f t="shared" si="70"/>
        <v>3.8383940382713307E-44</v>
      </c>
      <c r="AF139" s="1">
        <f t="shared" si="52"/>
        <v>154.1117790241875</v>
      </c>
      <c r="AG139">
        <f t="shared" si="71"/>
        <v>10208.304939013124</v>
      </c>
      <c r="AH139">
        <f t="shared" si="72"/>
        <v>4.0986413048964403E+49</v>
      </c>
      <c r="AI139" s="11">
        <f t="shared" si="73"/>
        <v>0</v>
      </c>
      <c r="AJ139" s="11">
        <f t="shared" si="74"/>
        <v>0</v>
      </c>
      <c r="AK139" s="11">
        <f t="shared" si="75"/>
        <v>0</v>
      </c>
      <c r="AM139">
        <f t="shared" si="76"/>
        <v>3.8383940382713307E-44</v>
      </c>
      <c r="AN139">
        <f t="shared" si="53"/>
        <v>154.1117790241875</v>
      </c>
      <c r="AO139" s="1">
        <f t="shared" si="77"/>
        <v>10208.304939013124</v>
      </c>
      <c r="AP139" s="1">
        <f t="shared" si="78"/>
        <v>4.0986413048964403E+49</v>
      </c>
      <c r="AQ139" s="9">
        <f t="shared" si="79"/>
        <v>0</v>
      </c>
      <c r="AR139" s="9">
        <f t="shared" si="80"/>
        <v>0</v>
      </c>
      <c r="AS139" s="9">
        <f t="shared" si="81"/>
        <v>0</v>
      </c>
      <c r="AU139" s="40">
        <f t="shared" si="84"/>
        <v>1</v>
      </c>
      <c r="AV139" s="40">
        <f t="shared" si="82"/>
        <v>0</v>
      </c>
    </row>
    <row r="140" spans="1:48" ht="12.75">
      <c r="A140">
        <f t="shared" si="83"/>
        <v>95</v>
      </c>
      <c r="B140">
        <f t="shared" si="83"/>
        <v>96</v>
      </c>
      <c r="C140">
        <f t="shared" si="54"/>
        <v>95.5</v>
      </c>
      <c r="D140" s="1">
        <f t="shared" si="47"/>
        <v>6.219070068529192E-48</v>
      </c>
      <c r="E140" s="1">
        <f t="shared" si="55"/>
        <v>600.0441961500001</v>
      </c>
      <c r="F140" s="1">
        <f t="shared" si="56"/>
        <v>3.731716900071125E-45</v>
      </c>
      <c r="G140" s="1">
        <f t="shared" si="57"/>
        <v>24001.767846000002</v>
      </c>
      <c r="H140" s="1">
        <f t="shared" si="58"/>
        <v>24001.767846000002</v>
      </c>
      <c r="I140" s="1"/>
      <c r="J140" s="1">
        <f>SUM($H$45:H140)</f>
        <v>1168325.019435013</v>
      </c>
      <c r="K140" s="1">
        <f t="shared" si="59"/>
        <v>1080.8908452915182</v>
      </c>
      <c r="L140" s="1">
        <f>SUM($G$45:G140)</f>
        <v>1158116.714496</v>
      </c>
      <c r="M140" s="1">
        <f t="shared" si="60"/>
        <v>10208.304939012975</v>
      </c>
      <c r="N140" s="23">
        <f t="shared" si="61"/>
        <v>0.10588347935813405</v>
      </c>
      <c r="O140" s="179">
        <f t="shared" si="62"/>
        <v>1</v>
      </c>
      <c r="P140" s="179"/>
      <c r="Q140" s="164">
        <f t="shared" si="63"/>
        <v>1.554767517132298E-49</v>
      </c>
      <c r="R140" s="165">
        <f t="shared" si="64"/>
        <v>9.329292250177812E-47</v>
      </c>
      <c r="S140" s="165">
        <f t="shared" si="65"/>
        <v>3.731716900071124E-45</v>
      </c>
      <c r="T140" s="155">
        <f t="shared" si="66"/>
        <v>3.6555695802244375E-49</v>
      </c>
      <c r="U140" s="155">
        <f>SUM($T$45:T140)</f>
        <v>1.0000000000000002</v>
      </c>
      <c r="W140" s="1">
        <f t="shared" si="67"/>
        <v>3.731716900071125E-45</v>
      </c>
      <c r="X140" s="1">
        <f t="shared" si="68"/>
        <v>154.92503944166032</v>
      </c>
      <c r="Y140" s="8">
        <f t="shared" si="48"/>
        <v>10208.304939013122</v>
      </c>
      <c r="Z140" s="9">
        <f t="shared" si="49"/>
        <v>4.238054728318112E+50</v>
      </c>
      <c r="AA140" s="11">
        <f t="shared" si="69"/>
        <v>0</v>
      </c>
      <c r="AB140" s="6">
        <f t="shared" si="50"/>
        <v>0</v>
      </c>
      <c r="AC140" s="11">
        <f t="shared" si="51"/>
        <v>0</v>
      </c>
      <c r="AE140" s="1">
        <f t="shared" si="70"/>
        <v>3.731716900071125E-45</v>
      </c>
      <c r="AF140" s="1">
        <f t="shared" si="52"/>
        <v>154.92503944166032</v>
      </c>
      <c r="AG140">
        <f t="shared" si="71"/>
        <v>10208.304939013122</v>
      </c>
      <c r="AH140">
        <f t="shared" si="72"/>
        <v>4.238054728318112E+50</v>
      </c>
      <c r="AI140" s="11">
        <f t="shared" si="73"/>
        <v>0</v>
      </c>
      <c r="AJ140" s="11">
        <f t="shared" si="74"/>
        <v>0</v>
      </c>
      <c r="AK140" s="11">
        <f t="shared" si="75"/>
        <v>0</v>
      </c>
      <c r="AM140">
        <f t="shared" si="76"/>
        <v>3.731716900071125E-45</v>
      </c>
      <c r="AN140">
        <f t="shared" si="53"/>
        <v>154.92503944166032</v>
      </c>
      <c r="AO140" s="1">
        <f t="shared" si="77"/>
        <v>10208.304939013122</v>
      </c>
      <c r="AP140" s="1">
        <f t="shared" si="78"/>
        <v>4.238054728318112E+50</v>
      </c>
      <c r="AQ140" s="9">
        <f t="shared" si="79"/>
        <v>0</v>
      </c>
      <c r="AR140" s="9">
        <f t="shared" si="80"/>
        <v>0</v>
      </c>
      <c r="AS140" s="9">
        <f t="shared" si="81"/>
        <v>0</v>
      </c>
      <c r="AU140" s="40">
        <f t="shared" si="84"/>
        <v>1</v>
      </c>
      <c r="AV140" s="40">
        <f t="shared" si="82"/>
        <v>0</v>
      </c>
    </row>
    <row r="141" spans="1:48" ht="12.75">
      <c r="A141">
        <f t="shared" si="83"/>
        <v>96</v>
      </c>
      <c r="B141">
        <f t="shared" si="83"/>
        <v>97</v>
      </c>
      <c r="C141">
        <f t="shared" si="54"/>
        <v>96.5</v>
      </c>
      <c r="D141" s="1">
        <f aca="true" t="shared" si="85" ref="D141:D165">$B$5*EXP(-(C141*C141)/($B$10*$B$10))</f>
        <v>5.8372693217019765E-49</v>
      </c>
      <c r="E141" s="1">
        <f t="shared" si="55"/>
        <v>606.3273814500001</v>
      </c>
      <c r="F141" s="1">
        <f t="shared" si="56"/>
        <v>3.5392962226459774E-46</v>
      </c>
      <c r="G141" s="1">
        <f t="shared" si="57"/>
        <v>24253.095258</v>
      </c>
      <c r="H141" s="1">
        <f t="shared" si="58"/>
        <v>24253.095258</v>
      </c>
      <c r="I141" s="1"/>
      <c r="J141" s="1">
        <f>SUM($H$45:H141)</f>
        <v>1192578.114693013</v>
      </c>
      <c r="K141" s="1">
        <f t="shared" si="59"/>
        <v>1092.0522490673297</v>
      </c>
      <c r="L141" s="1">
        <f>SUM($G$45:G141)</f>
        <v>1182369.809754</v>
      </c>
      <c r="M141" s="1">
        <f t="shared" si="60"/>
        <v>10208.304939012975</v>
      </c>
      <c r="N141" s="23">
        <f t="shared" si="61"/>
        <v>0.1069768444018404</v>
      </c>
      <c r="O141" s="179">
        <f t="shared" si="62"/>
        <v>1</v>
      </c>
      <c r="P141" s="179"/>
      <c r="Q141" s="164">
        <f t="shared" si="63"/>
        <v>1.459317330425494E-50</v>
      </c>
      <c r="R141" s="165">
        <f t="shared" si="64"/>
        <v>8.848240556614943E-48</v>
      </c>
      <c r="S141" s="165">
        <f t="shared" si="65"/>
        <v>3.539296222645977E-46</v>
      </c>
      <c r="T141" s="155">
        <f t="shared" si="66"/>
        <v>3.4670753311059843E-50</v>
      </c>
      <c r="U141" s="155">
        <f>SUM($T$45:T141)</f>
        <v>1.0000000000000002</v>
      </c>
      <c r="W141" s="1">
        <f t="shared" si="67"/>
        <v>3.5392962226459774E-46</v>
      </c>
      <c r="X141" s="1">
        <f t="shared" si="68"/>
        <v>155.73405298135665</v>
      </c>
      <c r="Y141" s="8">
        <f aca="true" t="shared" si="86" ref="Y141:Y165">W141/T141</f>
        <v>10208.304939013122</v>
      </c>
      <c r="Z141" s="9">
        <f aca="true" t="shared" si="87" ref="Z141:Z165">X141/T141</f>
        <v>4.491798940280829E+51</v>
      </c>
      <c r="AA141" s="11">
        <f t="shared" si="69"/>
        <v>0</v>
      </c>
      <c r="AB141" s="6">
        <f aca="true" t="shared" si="88" ref="AB141:AB165">AA141*Y141</f>
        <v>0</v>
      </c>
      <c r="AC141" s="11">
        <f aca="true" t="shared" si="89" ref="AC141:AC165">AA141*AA141*Z141*Z141</f>
        <v>0</v>
      </c>
      <c r="AE141" s="1">
        <f t="shared" si="70"/>
        <v>3.5392962226459774E-46</v>
      </c>
      <c r="AF141" s="1">
        <f aca="true" t="shared" si="90" ref="AF141:AF165">SQRT(AE141+G141)</f>
        <v>155.73405298135665</v>
      </c>
      <c r="AG141">
        <f t="shared" si="71"/>
        <v>10208.304939013122</v>
      </c>
      <c r="AH141">
        <f t="shared" si="72"/>
        <v>4.491798940280829E+51</v>
      </c>
      <c r="AI141" s="11">
        <f t="shared" si="73"/>
        <v>0</v>
      </c>
      <c r="AJ141" s="11">
        <f t="shared" si="74"/>
        <v>0</v>
      </c>
      <c r="AK141" s="11">
        <f t="shared" si="75"/>
        <v>0</v>
      </c>
      <c r="AM141">
        <f t="shared" si="76"/>
        <v>3.5392962226459774E-46</v>
      </c>
      <c r="AN141">
        <f aca="true" t="shared" si="91" ref="AN141:AN165">SQRT(AM141+G141)</f>
        <v>155.73405298135665</v>
      </c>
      <c r="AO141" s="1">
        <f t="shared" si="77"/>
        <v>10208.304939013122</v>
      </c>
      <c r="AP141" s="1">
        <f t="shared" si="78"/>
        <v>4.491798940280829E+51</v>
      </c>
      <c r="AQ141" s="9">
        <f t="shared" si="79"/>
        <v>0</v>
      </c>
      <c r="AR141" s="9">
        <f t="shared" si="80"/>
        <v>0</v>
      </c>
      <c r="AS141" s="9">
        <f t="shared" si="81"/>
        <v>0</v>
      </c>
      <c r="AU141" s="40">
        <f t="shared" si="84"/>
        <v>1</v>
      </c>
      <c r="AV141" s="40">
        <f t="shared" si="82"/>
        <v>0</v>
      </c>
    </row>
    <row r="142" spans="1:48" ht="12.75">
      <c r="A142">
        <f t="shared" si="83"/>
        <v>97</v>
      </c>
      <c r="B142">
        <f t="shared" si="83"/>
        <v>98</v>
      </c>
      <c r="C142">
        <f t="shared" si="54"/>
        <v>97.5</v>
      </c>
      <c r="D142" s="1">
        <f t="shared" si="85"/>
        <v>5.345529420184454E-50</v>
      </c>
      <c r="E142" s="1">
        <f t="shared" si="55"/>
        <v>612.6105667500001</v>
      </c>
      <c r="F142" s="1">
        <f t="shared" si="56"/>
        <v>3.2747278076779977E-47</v>
      </c>
      <c r="G142" s="1">
        <f t="shared" si="57"/>
        <v>24504.422670000004</v>
      </c>
      <c r="H142" s="1">
        <f t="shared" si="58"/>
        <v>24504.422670000004</v>
      </c>
      <c r="I142" s="1"/>
      <c r="J142" s="1">
        <f>SUM($H$45:H142)</f>
        <v>1217082.537363013</v>
      </c>
      <c r="K142" s="1">
        <f t="shared" si="59"/>
        <v>1103.2146379390608</v>
      </c>
      <c r="L142" s="1">
        <f>SUM($G$45:G142)</f>
        <v>1206874.232424</v>
      </c>
      <c r="M142" s="1">
        <f t="shared" si="60"/>
        <v>10208.304939012975</v>
      </c>
      <c r="N142" s="23">
        <f t="shared" si="61"/>
        <v>0.10807030594500726</v>
      </c>
      <c r="O142" s="179">
        <f t="shared" si="62"/>
        <v>1</v>
      </c>
      <c r="P142" s="179"/>
      <c r="Q142" s="164">
        <f t="shared" si="63"/>
        <v>1.3363823550461136E-51</v>
      </c>
      <c r="R142" s="165">
        <f t="shared" si="64"/>
        <v>8.186819519194994E-49</v>
      </c>
      <c r="S142" s="165">
        <f t="shared" si="65"/>
        <v>3.274727807677997E-47</v>
      </c>
      <c r="T142" s="155">
        <f t="shared" si="66"/>
        <v>3.2079055506688056E-51</v>
      </c>
      <c r="U142" s="155">
        <f>SUM($T$45:T142)</f>
        <v>1.0000000000000002</v>
      </c>
      <c r="W142" s="1">
        <f t="shared" si="67"/>
        <v>3.2747278076779977E-47</v>
      </c>
      <c r="X142" s="1">
        <f t="shared" si="68"/>
        <v>156.5388854885584</v>
      </c>
      <c r="Y142" s="8">
        <f t="shared" si="86"/>
        <v>10208.304939013122</v>
      </c>
      <c r="Z142" s="9">
        <f t="shared" si="87"/>
        <v>4.879784738547622E+52</v>
      </c>
      <c r="AA142" s="11">
        <f t="shared" si="69"/>
        <v>0</v>
      </c>
      <c r="AB142" s="6">
        <f t="shared" si="88"/>
        <v>0</v>
      </c>
      <c r="AC142" s="11">
        <f t="shared" si="89"/>
        <v>0</v>
      </c>
      <c r="AE142" s="1">
        <f t="shared" si="70"/>
        <v>3.2747278076779977E-47</v>
      </c>
      <c r="AF142" s="1">
        <f t="shared" si="90"/>
        <v>156.5388854885584</v>
      </c>
      <c r="AG142">
        <f t="shared" si="71"/>
        <v>10208.304939013122</v>
      </c>
      <c r="AH142">
        <f t="shared" si="72"/>
        <v>4.879784738547622E+52</v>
      </c>
      <c r="AI142" s="11">
        <f t="shared" si="73"/>
        <v>0</v>
      </c>
      <c r="AJ142" s="11">
        <f t="shared" si="74"/>
        <v>0</v>
      </c>
      <c r="AK142" s="11">
        <f t="shared" si="75"/>
        <v>0</v>
      </c>
      <c r="AM142">
        <f t="shared" si="76"/>
        <v>3.2747278076779977E-47</v>
      </c>
      <c r="AN142">
        <f t="shared" si="91"/>
        <v>156.5388854885584</v>
      </c>
      <c r="AO142" s="1">
        <f t="shared" si="77"/>
        <v>10208.304939013122</v>
      </c>
      <c r="AP142" s="1">
        <f t="shared" si="78"/>
        <v>4.879784738547622E+52</v>
      </c>
      <c r="AQ142" s="9">
        <f t="shared" si="79"/>
        <v>0</v>
      </c>
      <c r="AR142" s="9">
        <f t="shared" si="80"/>
        <v>0</v>
      </c>
      <c r="AS142" s="9">
        <f t="shared" si="81"/>
        <v>0</v>
      </c>
      <c r="AU142" s="40">
        <f t="shared" si="84"/>
        <v>1</v>
      </c>
      <c r="AV142" s="40">
        <f t="shared" si="82"/>
        <v>0</v>
      </c>
    </row>
    <row r="143" spans="1:48" ht="12.75">
      <c r="A143">
        <f t="shared" si="83"/>
        <v>98</v>
      </c>
      <c r="B143">
        <f t="shared" si="83"/>
        <v>99</v>
      </c>
      <c r="C143">
        <f t="shared" si="54"/>
        <v>98.5</v>
      </c>
      <c r="D143" s="1">
        <f t="shared" si="85"/>
        <v>4.7760451983903525E-51</v>
      </c>
      <c r="E143" s="1">
        <f t="shared" si="55"/>
        <v>618.89375205</v>
      </c>
      <c r="F143" s="1">
        <f t="shared" si="56"/>
        <v>2.955864532792192E-48</v>
      </c>
      <c r="G143" s="1">
        <f t="shared" si="57"/>
        <v>24755.750082</v>
      </c>
      <c r="H143" s="1">
        <f t="shared" si="58"/>
        <v>24755.750082</v>
      </c>
      <c r="I143" s="1"/>
      <c r="J143" s="1">
        <f>SUM($H$45:H143)</f>
        <v>1241838.287445013</v>
      </c>
      <c r="K143" s="1">
        <f t="shared" si="59"/>
        <v>1114.377982304484</v>
      </c>
      <c r="L143" s="1">
        <f>SUM($G$45:G143)</f>
        <v>1231629.982506</v>
      </c>
      <c r="M143" s="1">
        <f t="shared" si="60"/>
        <v>10208.304939012975</v>
      </c>
      <c r="N143" s="23">
        <f t="shared" si="61"/>
        <v>0.10916386108781656</v>
      </c>
      <c r="O143" s="179">
        <f t="shared" si="62"/>
        <v>1</v>
      </c>
      <c r="P143" s="179"/>
      <c r="Q143" s="164">
        <f t="shared" si="63"/>
        <v>1.1940112995975881E-52</v>
      </c>
      <c r="R143" s="165">
        <f t="shared" si="64"/>
        <v>7.38966133198048E-50</v>
      </c>
      <c r="S143" s="165">
        <f t="shared" si="65"/>
        <v>2.955864532792192E-48</v>
      </c>
      <c r="T143" s="155">
        <f t="shared" si="66"/>
        <v>2.8955488207407994E-52</v>
      </c>
      <c r="U143" s="155">
        <f>SUM($T$45:T143)</f>
        <v>1.0000000000000002</v>
      </c>
      <c r="W143" s="1">
        <f t="shared" si="67"/>
        <v>2.955864532792192E-48</v>
      </c>
      <c r="X143" s="1">
        <f t="shared" si="68"/>
        <v>157.33960112444672</v>
      </c>
      <c r="Y143" s="8">
        <f t="shared" si="86"/>
        <v>10208.30493901312</v>
      </c>
      <c r="Z143" s="9">
        <f t="shared" si="87"/>
        <v>5.433843836354064E+53</v>
      </c>
      <c r="AA143" s="11">
        <f t="shared" si="69"/>
        <v>0</v>
      </c>
      <c r="AB143" s="6">
        <f t="shared" si="88"/>
        <v>0</v>
      </c>
      <c r="AC143" s="11">
        <f t="shared" si="89"/>
        <v>0</v>
      </c>
      <c r="AE143" s="1">
        <f t="shared" si="70"/>
        <v>2.955864532792192E-48</v>
      </c>
      <c r="AF143" s="1">
        <f t="shared" si="90"/>
        <v>157.33960112444672</v>
      </c>
      <c r="AG143">
        <f t="shared" si="71"/>
        <v>10208.30493901312</v>
      </c>
      <c r="AH143">
        <f t="shared" si="72"/>
        <v>5.433843836354064E+53</v>
      </c>
      <c r="AI143" s="11">
        <f t="shared" si="73"/>
        <v>0</v>
      </c>
      <c r="AJ143" s="11">
        <f t="shared" si="74"/>
        <v>0</v>
      </c>
      <c r="AK143" s="11">
        <f t="shared" si="75"/>
        <v>0</v>
      </c>
      <c r="AM143">
        <f t="shared" si="76"/>
        <v>2.955864532792192E-48</v>
      </c>
      <c r="AN143">
        <f t="shared" si="91"/>
        <v>157.33960112444672</v>
      </c>
      <c r="AO143" s="1">
        <f t="shared" si="77"/>
        <v>10208.30493901312</v>
      </c>
      <c r="AP143" s="1">
        <f t="shared" si="78"/>
        <v>5.433843836354064E+53</v>
      </c>
      <c r="AQ143" s="9">
        <f t="shared" si="79"/>
        <v>0</v>
      </c>
      <c r="AR143" s="9">
        <f t="shared" si="80"/>
        <v>0</v>
      </c>
      <c r="AS143" s="9">
        <f t="shared" si="81"/>
        <v>0</v>
      </c>
      <c r="AU143" s="40">
        <f t="shared" si="84"/>
        <v>1</v>
      </c>
      <c r="AV143" s="40">
        <f t="shared" si="82"/>
        <v>0</v>
      </c>
    </row>
    <row r="144" spans="1:48" ht="12.75">
      <c r="A144">
        <f t="shared" si="83"/>
        <v>99</v>
      </c>
      <c r="B144">
        <f t="shared" si="83"/>
        <v>100</v>
      </c>
      <c r="C144">
        <f t="shared" si="54"/>
        <v>99.5</v>
      </c>
      <c r="D144" s="1">
        <f t="shared" si="85"/>
        <v>4.163349244161403E-52</v>
      </c>
      <c r="E144" s="1">
        <f t="shared" si="55"/>
        <v>625.17693735</v>
      </c>
      <c r="F144" s="1">
        <f t="shared" si="56"/>
        <v>2.6028299295832634E-49</v>
      </c>
      <c r="G144" s="1">
        <f t="shared" si="57"/>
        <v>25007.077494</v>
      </c>
      <c r="H144" s="1">
        <f t="shared" si="58"/>
        <v>25007.077494</v>
      </c>
      <c r="I144" s="1"/>
      <c r="J144" s="1">
        <f>SUM($H$45:H144)</f>
        <v>1266845.364939013</v>
      </c>
      <c r="K144" s="1">
        <f t="shared" si="59"/>
        <v>1125.5422537332897</v>
      </c>
      <c r="L144" s="1">
        <f>SUM($G$45:G144)</f>
        <v>1256637.06</v>
      </c>
      <c r="M144" s="1">
        <f t="shared" si="60"/>
        <v>10208.304939012975</v>
      </c>
      <c r="N144" s="23">
        <f t="shared" si="61"/>
        <v>0.11025750704525061</v>
      </c>
      <c r="O144" s="179">
        <f t="shared" si="62"/>
        <v>1</v>
      </c>
      <c r="P144" s="179"/>
      <c r="Q144" s="164">
        <f t="shared" si="63"/>
        <v>1.0408373110403508E-53</v>
      </c>
      <c r="R144" s="165">
        <f t="shared" si="64"/>
        <v>6.507074823958159E-51</v>
      </c>
      <c r="S144" s="165">
        <f t="shared" si="65"/>
        <v>2.6028299295832626E-49</v>
      </c>
      <c r="T144" s="155">
        <f t="shared" si="66"/>
        <v>2.5497180434295385E-53</v>
      </c>
      <c r="U144" s="155">
        <f>SUM($T$45:T144)</f>
        <v>1.0000000000000002</v>
      </c>
      <c r="W144" s="1">
        <f t="shared" si="67"/>
        <v>2.6028299295832634E-49</v>
      </c>
      <c r="X144" s="1">
        <f t="shared" si="68"/>
        <v>158.1362624257953</v>
      </c>
      <c r="Y144" s="8">
        <f t="shared" si="86"/>
        <v>10208.304939013124</v>
      </c>
      <c r="Z144" s="9">
        <f t="shared" si="87"/>
        <v>6.202107830444328E+54</v>
      </c>
      <c r="AA144" s="11">
        <f t="shared" si="69"/>
        <v>0</v>
      </c>
      <c r="AB144" s="6">
        <f t="shared" si="88"/>
        <v>0</v>
      </c>
      <c r="AC144" s="11">
        <f t="shared" si="89"/>
        <v>0</v>
      </c>
      <c r="AE144" s="1">
        <f t="shared" si="70"/>
        <v>2.6028299295832634E-49</v>
      </c>
      <c r="AF144" s="1">
        <f t="shared" si="90"/>
        <v>158.1362624257953</v>
      </c>
      <c r="AG144">
        <f t="shared" si="71"/>
        <v>10208.304939013124</v>
      </c>
      <c r="AH144">
        <f t="shared" si="72"/>
        <v>6.202107830444328E+54</v>
      </c>
      <c r="AI144" s="11">
        <f t="shared" si="73"/>
        <v>0</v>
      </c>
      <c r="AJ144" s="11">
        <f t="shared" si="74"/>
        <v>0</v>
      </c>
      <c r="AK144" s="11">
        <f t="shared" si="75"/>
        <v>0</v>
      </c>
      <c r="AM144">
        <f t="shared" si="76"/>
        <v>2.6028299295832634E-49</v>
      </c>
      <c r="AN144">
        <f t="shared" si="91"/>
        <v>158.1362624257953</v>
      </c>
      <c r="AO144" s="1">
        <f t="shared" si="77"/>
        <v>10208.304939013124</v>
      </c>
      <c r="AP144" s="1">
        <f t="shared" si="78"/>
        <v>6.202107830444328E+54</v>
      </c>
      <c r="AQ144" s="9">
        <f t="shared" si="79"/>
        <v>0</v>
      </c>
      <c r="AR144" s="9">
        <f t="shared" si="80"/>
        <v>0</v>
      </c>
      <c r="AS144" s="9">
        <f t="shared" si="81"/>
        <v>0</v>
      </c>
      <c r="AU144" s="40">
        <f t="shared" si="84"/>
        <v>1</v>
      </c>
      <c r="AV144" s="40">
        <f t="shared" si="82"/>
        <v>0</v>
      </c>
    </row>
    <row r="145" spans="1:48" s="76" customFormat="1" ht="12.75">
      <c r="A145" s="76">
        <f t="shared" si="83"/>
        <v>100</v>
      </c>
      <c r="B145" s="76">
        <f t="shared" si="83"/>
        <v>101</v>
      </c>
      <c r="C145" s="76">
        <f t="shared" si="54"/>
        <v>100.5</v>
      </c>
      <c r="D145" s="83">
        <f t="shared" si="85"/>
        <v>3.540902511680219E-53</v>
      </c>
      <c r="E145" s="83">
        <f t="shared" si="55"/>
        <v>631.46012265</v>
      </c>
      <c r="F145" s="83">
        <f t="shared" si="56"/>
        <v>2.2359387343172844E-50</v>
      </c>
      <c r="G145" s="83">
        <f t="shared" si="57"/>
        <v>25258.404906</v>
      </c>
      <c r="H145" s="83">
        <f t="shared" si="58"/>
        <v>25258.404906</v>
      </c>
      <c r="I145" s="83"/>
      <c r="J145" s="83">
        <f>SUM($H$45:H145)</f>
        <v>1292103.769845013</v>
      </c>
      <c r="K145" s="83">
        <f t="shared" si="59"/>
        <v>1136.7074249097755</v>
      </c>
      <c r="L145" s="83">
        <f>SUM($G$45:G145)</f>
        <v>1281895.464906</v>
      </c>
      <c r="M145" s="83">
        <f t="shared" si="60"/>
        <v>10208.304939012975</v>
      </c>
      <c r="N145" s="84">
        <f t="shared" si="61"/>
        <v>0.11135124114147808</v>
      </c>
      <c r="O145" s="178">
        <f t="shared" si="62"/>
        <v>1</v>
      </c>
      <c r="P145" s="178"/>
      <c r="Q145" s="161">
        <f t="shared" si="63"/>
        <v>8.852256279200548E-55</v>
      </c>
      <c r="R145" s="162">
        <f t="shared" si="64"/>
        <v>5.589846835793211E-52</v>
      </c>
      <c r="S145" s="162">
        <f t="shared" si="65"/>
        <v>2.235938734317284E-50</v>
      </c>
      <c r="T145" s="163">
        <f t="shared" si="66"/>
        <v>2.1903134238987982E-54</v>
      </c>
      <c r="U145" s="163">
        <f>SUM($T$45:T145)</f>
        <v>1.0000000000000002</v>
      </c>
      <c r="V145" s="85"/>
      <c r="W145" s="83">
        <f t="shared" si="67"/>
        <v>2.2359387343172844E-50</v>
      </c>
      <c r="X145" s="83">
        <f t="shared" si="68"/>
        <v>158.9289303619703</v>
      </c>
      <c r="Y145" s="73">
        <f t="shared" si="86"/>
        <v>10208.304939013122</v>
      </c>
      <c r="Z145" s="74">
        <f t="shared" si="87"/>
        <v>7.255990335806547E+55</v>
      </c>
      <c r="AA145" s="79">
        <f t="shared" si="69"/>
        <v>0</v>
      </c>
      <c r="AB145" s="75">
        <f t="shared" si="88"/>
        <v>0</v>
      </c>
      <c r="AC145" s="79">
        <f t="shared" si="89"/>
        <v>0</v>
      </c>
      <c r="AE145" s="83">
        <f t="shared" si="70"/>
        <v>2.2359387343172844E-50</v>
      </c>
      <c r="AF145" s="83">
        <f t="shared" si="90"/>
        <v>158.9289303619703</v>
      </c>
      <c r="AG145" s="76">
        <f t="shared" si="71"/>
        <v>10208.304939013122</v>
      </c>
      <c r="AH145" s="76">
        <f t="shared" si="72"/>
        <v>7.255990335806547E+55</v>
      </c>
      <c r="AI145" s="79">
        <f t="shared" si="73"/>
        <v>0</v>
      </c>
      <c r="AJ145" s="79">
        <f t="shared" si="74"/>
        <v>0</v>
      </c>
      <c r="AK145" s="79">
        <f t="shared" si="75"/>
        <v>0</v>
      </c>
      <c r="AM145" s="76">
        <f t="shared" si="76"/>
        <v>2.2359387343172844E-50</v>
      </c>
      <c r="AN145" s="76">
        <f t="shared" si="91"/>
        <v>158.9289303619703</v>
      </c>
      <c r="AO145" s="83">
        <f t="shared" si="77"/>
        <v>10208.304939013122</v>
      </c>
      <c r="AP145" s="83">
        <f t="shared" si="78"/>
        <v>7.255990335806547E+55</v>
      </c>
      <c r="AQ145" s="74">
        <f t="shared" si="79"/>
        <v>0</v>
      </c>
      <c r="AR145" s="74">
        <f t="shared" si="80"/>
        <v>0</v>
      </c>
      <c r="AS145" s="74">
        <f t="shared" si="81"/>
        <v>0</v>
      </c>
      <c r="AU145" s="77">
        <f t="shared" si="84"/>
        <v>1</v>
      </c>
      <c r="AV145" s="77">
        <f t="shared" si="82"/>
        <v>0</v>
      </c>
    </row>
    <row r="146" spans="1:48" s="76" customFormat="1" ht="12.75">
      <c r="A146" s="76">
        <f t="shared" si="83"/>
        <v>101</v>
      </c>
      <c r="B146" s="76">
        <f t="shared" si="83"/>
        <v>102</v>
      </c>
      <c r="C146" s="76">
        <f t="shared" si="54"/>
        <v>101.5</v>
      </c>
      <c r="D146" s="83">
        <f t="shared" si="85"/>
        <v>2.938203066748685E-54</v>
      </c>
      <c r="E146" s="83">
        <f t="shared" si="55"/>
        <v>637.74330795</v>
      </c>
      <c r="F146" s="83">
        <f t="shared" si="56"/>
        <v>1.8738193432171412E-51</v>
      </c>
      <c r="G146" s="83">
        <f t="shared" si="57"/>
        <v>25509.732318000002</v>
      </c>
      <c r="H146" s="83">
        <f t="shared" si="58"/>
        <v>25509.732318000002</v>
      </c>
      <c r="I146" s="83"/>
      <c r="J146" s="83">
        <f>SUM($H$45:H146)</f>
        <v>1317613.502163013</v>
      </c>
      <c r="K146" s="83">
        <f t="shared" si="59"/>
        <v>1147.8734695788612</v>
      </c>
      <c r="L146" s="83">
        <f>SUM($G$45:G146)</f>
        <v>1307405.197224</v>
      </c>
      <c r="M146" s="83">
        <f t="shared" si="60"/>
        <v>10208.304939012975</v>
      </c>
      <c r="N146" s="84">
        <f t="shared" si="61"/>
        <v>0.1124450608045656</v>
      </c>
      <c r="O146" s="178">
        <f t="shared" si="62"/>
        <v>1</v>
      </c>
      <c r="P146" s="178"/>
      <c r="Q146" s="161">
        <f t="shared" si="63"/>
        <v>7.345507666871712E-56</v>
      </c>
      <c r="R146" s="162">
        <f t="shared" si="64"/>
        <v>4.684548358042852E-53</v>
      </c>
      <c r="S146" s="162">
        <f t="shared" si="65"/>
        <v>1.8738193432171407E-51</v>
      </c>
      <c r="T146" s="163">
        <f t="shared" si="66"/>
        <v>1.8355832377772706E-55</v>
      </c>
      <c r="U146" s="163">
        <f>SUM($T$45:T146)</f>
        <v>1.0000000000000002</v>
      </c>
      <c r="V146" s="85"/>
      <c r="W146" s="83">
        <f t="shared" si="67"/>
        <v>1.8738193432171412E-51</v>
      </c>
      <c r="X146" s="83">
        <f t="shared" si="68"/>
        <v>159.7176643893843</v>
      </c>
      <c r="Y146" s="73">
        <f t="shared" si="86"/>
        <v>10208.304939013124</v>
      </c>
      <c r="Z146" s="74">
        <f t="shared" si="87"/>
        <v>8.70119431809523E+56</v>
      </c>
      <c r="AA146" s="79">
        <f t="shared" si="69"/>
        <v>0</v>
      </c>
      <c r="AB146" s="75">
        <f t="shared" si="88"/>
        <v>0</v>
      </c>
      <c r="AC146" s="79">
        <f t="shared" si="89"/>
        <v>0</v>
      </c>
      <c r="AE146" s="83">
        <f t="shared" si="70"/>
        <v>1.8738193432171412E-51</v>
      </c>
      <c r="AF146" s="83">
        <f t="shared" si="90"/>
        <v>159.7176643893843</v>
      </c>
      <c r="AG146" s="76">
        <f t="shared" si="71"/>
        <v>10208.304939013124</v>
      </c>
      <c r="AH146" s="76">
        <f t="shared" si="72"/>
        <v>8.70119431809523E+56</v>
      </c>
      <c r="AI146" s="79">
        <f t="shared" si="73"/>
        <v>0</v>
      </c>
      <c r="AJ146" s="79">
        <f t="shared" si="74"/>
        <v>0</v>
      </c>
      <c r="AK146" s="79">
        <f t="shared" si="75"/>
        <v>0</v>
      </c>
      <c r="AM146" s="76">
        <f t="shared" si="76"/>
        <v>1.8738193432171412E-51</v>
      </c>
      <c r="AN146" s="76">
        <f t="shared" si="91"/>
        <v>159.7176643893843</v>
      </c>
      <c r="AO146" s="83">
        <f t="shared" si="77"/>
        <v>10208.304939013124</v>
      </c>
      <c r="AP146" s="83">
        <f t="shared" si="78"/>
        <v>8.70119431809523E+56</v>
      </c>
      <c r="AQ146" s="74">
        <f t="shared" si="79"/>
        <v>0</v>
      </c>
      <c r="AR146" s="74">
        <f t="shared" si="80"/>
        <v>0</v>
      </c>
      <c r="AS146" s="74">
        <f t="shared" si="81"/>
        <v>0</v>
      </c>
      <c r="AU146" s="77">
        <f t="shared" si="84"/>
        <v>1</v>
      </c>
      <c r="AV146" s="77">
        <f t="shared" si="82"/>
        <v>0</v>
      </c>
    </row>
    <row r="147" spans="1:48" s="76" customFormat="1" ht="12.75">
      <c r="A147" s="76">
        <f t="shared" si="83"/>
        <v>102</v>
      </c>
      <c r="B147" s="76">
        <f t="shared" si="83"/>
        <v>103</v>
      </c>
      <c r="C147" s="76">
        <f t="shared" si="54"/>
        <v>102.5</v>
      </c>
      <c r="D147" s="83">
        <f t="shared" si="85"/>
        <v>2.3787366106238196E-55</v>
      </c>
      <c r="E147" s="83">
        <f t="shared" si="55"/>
        <v>644.02649325</v>
      </c>
      <c r="F147" s="83">
        <f t="shared" si="56"/>
        <v>1.5319693977054495E-52</v>
      </c>
      <c r="G147" s="83">
        <f t="shared" si="57"/>
        <v>25761.05973</v>
      </c>
      <c r="H147" s="83">
        <f t="shared" si="58"/>
        <v>25761.05973</v>
      </c>
      <c r="I147" s="83"/>
      <c r="J147" s="83">
        <f>SUM($H$45:H147)</f>
        <v>1343374.561893013</v>
      </c>
      <c r="K147" s="83">
        <f t="shared" si="59"/>
        <v>1159.0403624952037</v>
      </c>
      <c r="L147" s="83">
        <f>SUM($G$45:G147)</f>
        <v>1333166.256954</v>
      </c>
      <c r="M147" s="83">
        <f t="shared" si="60"/>
        <v>10208.304939012975</v>
      </c>
      <c r="N147" s="84">
        <f t="shared" si="61"/>
        <v>0.11353896356149305</v>
      </c>
      <c r="O147" s="178">
        <f t="shared" si="62"/>
        <v>1</v>
      </c>
      <c r="P147" s="178"/>
      <c r="Q147" s="161">
        <f t="shared" si="63"/>
        <v>5.946841526559549E-57</v>
      </c>
      <c r="R147" s="162">
        <f t="shared" si="64"/>
        <v>3.829923494263624E-54</v>
      </c>
      <c r="S147" s="162">
        <f t="shared" si="65"/>
        <v>1.5319693977054493E-52</v>
      </c>
      <c r="T147" s="163">
        <f t="shared" si="66"/>
        <v>1.5007088903180347E-56</v>
      </c>
      <c r="U147" s="163">
        <f>SUM($T$45:T147)</f>
        <v>1.0000000000000002</v>
      </c>
      <c r="V147" s="85"/>
      <c r="W147" s="83">
        <f t="shared" si="67"/>
        <v>1.5319693977054495E-52</v>
      </c>
      <c r="X147" s="83">
        <f t="shared" si="68"/>
        <v>160.502522503542</v>
      </c>
      <c r="Y147" s="73">
        <f t="shared" si="86"/>
        <v>10208.304939013122</v>
      </c>
      <c r="Z147" s="74">
        <f t="shared" si="87"/>
        <v>1.0695113725189422E+58</v>
      </c>
      <c r="AA147" s="79">
        <f t="shared" si="69"/>
        <v>0</v>
      </c>
      <c r="AB147" s="75">
        <f t="shared" si="88"/>
        <v>0</v>
      </c>
      <c r="AC147" s="79">
        <f t="shared" si="89"/>
        <v>0</v>
      </c>
      <c r="AE147" s="83">
        <f t="shared" si="70"/>
        <v>1.5319693977054496E-52</v>
      </c>
      <c r="AF147" s="83">
        <f t="shared" si="90"/>
        <v>160.502522503542</v>
      </c>
      <c r="AG147" s="76">
        <f t="shared" si="71"/>
        <v>10208.304939013122</v>
      </c>
      <c r="AH147" s="76">
        <f t="shared" si="72"/>
        <v>1.0695113725189422E+58</v>
      </c>
      <c r="AI147" s="79">
        <f t="shared" si="73"/>
        <v>0</v>
      </c>
      <c r="AJ147" s="79">
        <f t="shared" si="74"/>
        <v>0</v>
      </c>
      <c r="AK147" s="79">
        <f t="shared" si="75"/>
        <v>0</v>
      </c>
      <c r="AM147" s="76">
        <f t="shared" si="76"/>
        <v>1.5319693977054496E-52</v>
      </c>
      <c r="AN147" s="76">
        <f t="shared" si="91"/>
        <v>160.502522503542</v>
      </c>
      <c r="AO147" s="83">
        <f t="shared" si="77"/>
        <v>10208.304939013122</v>
      </c>
      <c r="AP147" s="83">
        <f t="shared" si="78"/>
        <v>1.0695113725189422E+58</v>
      </c>
      <c r="AQ147" s="74">
        <f t="shared" si="79"/>
        <v>0</v>
      </c>
      <c r="AR147" s="74">
        <f t="shared" si="80"/>
        <v>0</v>
      </c>
      <c r="AS147" s="74">
        <f t="shared" si="81"/>
        <v>0</v>
      </c>
      <c r="AU147" s="77">
        <f t="shared" si="84"/>
        <v>1</v>
      </c>
      <c r="AV147" s="77">
        <f t="shared" si="82"/>
        <v>0</v>
      </c>
    </row>
    <row r="148" spans="1:48" s="76" customFormat="1" ht="12.75">
      <c r="A148" s="76">
        <f t="shared" si="83"/>
        <v>103</v>
      </c>
      <c r="B148" s="76">
        <f t="shared" si="83"/>
        <v>104</v>
      </c>
      <c r="C148" s="76">
        <f t="shared" si="54"/>
        <v>103.5</v>
      </c>
      <c r="D148" s="83">
        <f t="shared" si="85"/>
        <v>1.87891709191846E-56</v>
      </c>
      <c r="E148" s="83">
        <f t="shared" si="55"/>
        <v>650.3096785500001</v>
      </c>
      <c r="F148" s="83">
        <f t="shared" si="56"/>
        <v>1.2218779700675946E-53</v>
      </c>
      <c r="G148" s="83">
        <f t="shared" si="57"/>
        <v>26012.387142000003</v>
      </c>
      <c r="H148" s="83">
        <f t="shared" si="58"/>
        <v>26012.387142000003</v>
      </c>
      <c r="I148" s="83"/>
      <c r="J148" s="83">
        <f>SUM($H$45:H148)</f>
        <v>1369386.949035013</v>
      </c>
      <c r="K148" s="83">
        <f t="shared" si="59"/>
        <v>1170.208079375208</v>
      </c>
      <c r="L148" s="83">
        <f>SUM($G$45:G148)</f>
        <v>1359178.6440960001</v>
      </c>
      <c r="M148" s="83">
        <f t="shared" si="60"/>
        <v>10208.304939012975</v>
      </c>
      <c r="N148" s="84">
        <f t="shared" si="61"/>
        <v>0.1146329470334527</v>
      </c>
      <c r="O148" s="178">
        <f t="shared" si="62"/>
        <v>1</v>
      </c>
      <c r="P148" s="178"/>
      <c r="Q148" s="161">
        <f t="shared" si="63"/>
        <v>4.69729272979615E-58</v>
      </c>
      <c r="R148" s="162">
        <f t="shared" si="64"/>
        <v>3.054694925168987E-55</v>
      </c>
      <c r="S148" s="162">
        <f t="shared" si="65"/>
        <v>1.2218779700675944E-53</v>
      </c>
      <c r="T148" s="163">
        <f t="shared" si="66"/>
        <v>1.1969450142480937E-57</v>
      </c>
      <c r="U148" s="163">
        <f>SUM($T$45:T148)</f>
        <v>1.0000000000000002</v>
      </c>
      <c r="V148" s="85"/>
      <c r="W148" s="83">
        <f t="shared" si="67"/>
        <v>1.2218779700675946E-53</v>
      </c>
      <c r="X148" s="83">
        <f t="shared" si="68"/>
        <v>161.28356128880588</v>
      </c>
      <c r="Y148" s="73">
        <f t="shared" si="86"/>
        <v>10208.304939013122</v>
      </c>
      <c r="Z148" s="74">
        <f t="shared" si="87"/>
        <v>1.3474600701697418E+59</v>
      </c>
      <c r="AA148" s="79">
        <f t="shared" si="69"/>
        <v>0</v>
      </c>
      <c r="AB148" s="75">
        <f t="shared" si="88"/>
        <v>0</v>
      </c>
      <c r="AC148" s="79">
        <f t="shared" si="89"/>
        <v>0</v>
      </c>
      <c r="AE148" s="83">
        <f t="shared" si="70"/>
        <v>1.2218779700675946E-53</v>
      </c>
      <c r="AF148" s="83">
        <f t="shared" si="90"/>
        <v>161.28356128880588</v>
      </c>
      <c r="AG148" s="76">
        <f t="shared" si="71"/>
        <v>10208.304939013122</v>
      </c>
      <c r="AH148" s="76">
        <f t="shared" si="72"/>
        <v>1.3474600701697418E+59</v>
      </c>
      <c r="AI148" s="79">
        <f t="shared" si="73"/>
        <v>0</v>
      </c>
      <c r="AJ148" s="79">
        <f t="shared" si="74"/>
        <v>0</v>
      </c>
      <c r="AK148" s="79">
        <f t="shared" si="75"/>
        <v>0</v>
      </c>
      <c r="AM148" s="76">
        <f t="shared" si="76"/>
        <v>1.2218779700675946E-53</v>
      </c>
      <c r="AN148" s="76">
        <f t="shared" si="91"/>
        <v>161.28356128880588</v>
      </c>
      <c r="AO148" s="83">
        <f t="shared" si="77"/>
        <v>10208.304939013122</v>
      </c>
      <c r="AP148" s="83">
        <f t="shared" si="78"/>
        <v>1.3474600701697418E+59</v>
      </c>
      <c r="AQ148" s="74">
        <f t="shared" si="79"/>
        <v>0</v>
      </c>
      <c r="AR148" s="74">
        <f t="shared" si="80"/>
        <v>0</v>
      </c>
      <c r="AS148" s="74">
        <f t="shared" si="81"/>
        <v>0</v>
      </c>
      <c r="AU148" s="77">
        <f t="shared" si="84"/>
        <v>1</v>
      </c>
      <c r="AV148" s="77">
        <f t="shared" si="82"/>
        <v>0</v>
      </c>
    </row>
    <row r="149" spans="1:48" s="76" customFormat="1" ht="12.75">
      <c r="A149" s="76">
        <f t="shared" si="83"/>
        <v>104</v>
      </c>
      <c r="B149" s="76">
        <f t="shared" si="83"/>
        <v>105</v>
      </c>
      <c r="C149" s="76">
        <f t="shared" si="54"/>
        <v>104.5</v>
      </c>
      <c r="D149" s="83">
        <f t="shared" si="85"/>
        <v>1.4479900869841835E-57</v>
      </c>
      <c r="E149" s="83">
        <f t="shared" si="55"/>
        <v>656.5928638500001</v>
      </c>
      <c r="F149" s="83">
        <f t="shared" si="56"/>
        <v>9.507399580393557E-55</v>
      </c>
      <c r="G149" s="83">
        <f t="shared" si="57"/>
        <v>26263.714554000002</v>
      </c>
      <c r="H149" s="83">
        <f t="shared" si="58"/>
        <v>26263.714554000002</v>
      </c>
      <c r="I149" s="83"/>
      <c r="J149" s="83">
        <f>SUM($H$45:H149)</f>
        <v>1395650.663589013</v>
      </c>
      <c r="K149" s="83">
        <f t="shared" si="59"/>
        <v>1181.3765968517462</v>
      </c>
      <c r="L149" s="83">
        <f>SUM($G$45:G149)</f>
        <v>1385442.35865</v>
      </c>
      <c r="M149" s="83">
        <f t="shared" si="60"/>
        <v>10208.304939012975</v>
      </c>
      <c r="N149" s="84">
        <f t="shared" si="61"/>
        <v>0.11572700893141341</v>
      </c>
      <c r="O149" s="178">
        <f t="shared" si="62"/>
        <v>1</v>
      </c>
      <c r="P149" s="178"/>
      <c r="Q149" s="161">
        <f t="shared" si="63"/>
        <v>3.6199752174604585E-59</v>
      </c>
      <c r="R149" s="162">
        <f t="shared" si="64"/>
        <v>2.3768498950983894E-56</v>
      </c>
      <c r="S149" s="162">
        <f t="shared" si="65"/>
        <v>9.507399580393555E-55</v>
      </c>
      <c r="T149" s="163">
        <f t="shared" si="66"/>
        <v>9.313396922596903E-59</v>
      </c>
      <c r="U149" s="163">
        <f>SUM($T$45:T149)</f>
        <v>1.0000000000000002</v>
      </c>
      <c r="V149" s="85"/>
      <c r="W149" s="83">
        <f t="shared" si="67"/>
        <v>9.507399580393557E-55</v>
      </c>
      <c r="X149" s="83">
        <f t="shared" si="68"/>
        <v>162.06083596600382</v>
      </c>
      <c r="Y149" s="73">
        <f t="shared" si="86"/>
        <v>10208.304939013122</v>
      </c>
      <c r="Z149" s="74">
        <f t="shared" si="87"/>
        <v>1.7400829934865006E+60</v>
      </c>
      <c r="AA149" s="79">
        <f t="shared" si="69"/>
        <v>0</v>
      </c>
      <c r="AB149" s="75">
        <f t="shared" si="88"/>
        <v>0</v>
      </c>
      <c r="AC149" s="79">
        <f t="shared" si="89"/>
        <v>0</v>
      </c>
      <c r="AE149" s="83">
        <f t="shared" si="70"/>
        <v>9.507399580393557E-55</v>
      </c>
      <c r="AF149" s="83">
        <f t="shared" si="90"/>
        <v>162.06083596600382</v>
      </c>
      <c r="AG149" s="76">
        <f t="shared" si="71"/>
        <v>10208.304939013122</v>
      </c>
      <c r="AH149" s="76">
        <f t="shared" si="72"/>
        <v>1.7400829934865006E+60</v>
      </c>
      <c r="AI149" s="79">
        <f t="shared" si="73"/>
        <v>0</v>
      </c>
      <c r="AJ149" s="79">
        <f t="shared" si="74"/>
        <v>0</v>
      </c>
      <c r="AK149" s="79">
        <f t="shared" si="75"/>
        <v>0</v>
      </c>
      <c r="AM149" s="76">
        <f t="shared" si="76"/>
        <v>9.507399580393557E-55</v>
      </c>
      <c r="AN149" s="76">
        <f t="shared" si="91"/>
        <v>162.06083596600382</v>
      </c>
      <c r="AO149" s="83">
        <f t="shared" si="77"/>
        <v>10208.304939013122</v>
      </c>
      <c r="AP149" s="83">
        <f t="shared" si="78"/>
        <v>1.7400829934865006E+60</v>
      </c>
      <c r="AQ149" s="74">
        <f t="shared" si="79"/>
        <v>0</v>
      </c>
      <c r="AR149" s="74">
        <f t="shared" si="80"/>
        <v>0</v>
      </c>
      <c r="AS149" s="74">
        <f t="shared" si="81"/>
        <v>0</v>
      </c>
      <c r="AU149" s="77">
        <f t="shared" si="84"/>
        <v>1</v>
      </c>
      <c r="AV149" s="77">
        <f t="shared" si="82"/>
        <v>0</v>
      </c>
    </row>
    <row r="150" spans="1:48" s="76" customFormat="1" ht="12.75">
      <c r="A150" s="76">
        <f>A149+1</f>
        <v>105</v>
      </c>
      <c r="B150" s="76">
        <f>B149+1</f>
        <v>106</v>
      </c>
      <c r="C150" s="76">
        <f t="shared" si="54"/>
        <v>105.5</v>
      </c>
      <c r="D150" s="83">
        <f t="shared" si="85"/>
        <v>1.0887302041504387E-58</v>
      </c>
      <c r="E150" s="83">
        <f t="shared" si="55"/>
        <v>662.8760491500001</v>
      </c>
      <c r="F150" s="83">
        <f t="shared" si="56"/>
        <v>7.216931763175158E-56</v>
      </c>
      <c r="G150" s="83">
        <f t="shared" si="57"/>
        <v>26515.041966000004</v>
      </c>
      <c r="H150" s="83">
        <f t="shared" si="58"/>
        <v>26515.041966000004</v>
      </c>
      <c r="I150" s="83"/>
      <c r="J150" s="83">
        <f>SUM($H$45:H150)</f>
        <v>1422165.7055550131</v>
      </c>
      <c r="K150" s="83">
        <f t="shared" si="59"/>
        <v>1192.5458924314037</v>
      </c>
      <c r="L150" s="83">
        <f>SUM($G$45:G150)</f>
        <v>1411957.4006160002</v>
      </c>
      <c r="M150" s="83">
        <f t="shared" si="60"/>
        <v>10208.304939012975</v>
      </c>
      <c r="N150" s="84">
        <f t="shared" si="61"/>
        <v>0.11682114705193251</v>
      </c>
      <c r="O150" s="178">
        <f t="shared" si="62"/>
        <v>1</v>
      </c>
      <c r="P150" s="178"/>
      <c r="Q150" s="161">
        <f t="shared" si="63"/>
        <v>2.721825510376097E-60</v>
      </c>
      <c r="R150" s="162">
        <f t="shared" si="64"/>
        <v>1.8042329407937895E-57</v>
      </c>
      <c r="S150" s="162">
        <f t="shared" si="65"/>
        <v>7.2169317631751565E-56</v>
      </c>
      <c r="T150" s="163">
        <f t="shared" si="66"/>
        <v>7.069667105646677E-60</v>
      </c>
      <c r="U150" s="163">
        <f>SUM($T$45:T150)</f>
        <v>1.0000000000000002</v>
      </c>
      <c r="V150" s="85"/>
      <c r="W150" s="83">
        <f t="shared" si="67"/>
        <v>7.216931763175158E-56</v>
      </c>
      <c r="X150" s="83">
        <f t="shared" si="68"/>
        <v>162.834400437991</v>
      </c>
      <c r="Y150" s="73">
        <f t="shared" si="86"/>
        <v>10208.304939013124</v>
      </c>
      <c r="Z150" s="74">
        <f t="shared" si="87"/>
        <v>2.303282431897424E+61</v>
      </c>
      <c r="AA150" s="79">
        <f t="shared" si="69"/>
        <v>0</v>
      </c>
      <c r="AB150" s="75">
        <f t="shared" si="88"/>
        <v>0</v>
      </c>
      <c r="AC150" s="79">
        <f t="shared" si="89"/>
        <v>0</v>
      </c>
      <c r="AE150" s="83">
        <f t="shared" si="70"/>
        <v>7.216931763175158E-56</v>
      </c>
      <c r="AF150" s="83">
        <f t="shared" si="90"/>
        <v>162.834400437991</v>
      </c>
      <c r="AG150" s="76">
        <f t="shared" si="71"/>
        <v>10208.304939013124</v>
      </c>
      <c r="AH150" s="76">
        <f t="shared" si="72"/>
        <v>2.303282431897424E+61</v>
      </c>
      <c r="AI150" s="79">
        <f t="shared" si="73"/>
        <v>0</v>
      </c>
      <c r="AJ150" s="79">
        <f t="shared" si="74"/>
        <v>0</v>
      </c>
      <c r="AK150" s="79">
        <f t="shared" si="75"/>
        <v>0</v>
      </c>
      <c r="AM150" s="76">
        <f t="shared" si="76"/>
        <v>7.216931763175158E-56</v>
      </c>
      <c r="AN150" s="76">
        <f t="shared" si="91"/>
        <v>162.834400437991</v>
      </c>
      <c r="AO150" s="83">
        <f t="shared" si="77"/>
        <v>10208.304939013124</v>
      </c>
      <c r="AP150" s="83">
        <f t="shared" si="78"/>
        <v>2.303282431897424E+61</v>
      </c>
      <c r="AQ150" s="74">
        <f t="shared" si="79"/>
        <v>0</v>
      </c>
      <c r="AR150" s="74">
        <f t="shared" si="80"/>
        <v>0</v>
      </c>
      <c r="AS150" s="74">
        <f t="shared" si="81"/>
        <v>0</v>
      </c>
      <c r="AU150" s="77">
        <f t="shared" si="84"/>
        <v>1</v>
      </c>
      <c r="AV150" s="77">
        <f t="shared" si="82"/>
        <v>0</v>
      </c>
    </row>
    <row r="151" spans="1:48" s="76" customFormat="1" ht="12.75">
      <c r="A151" s="76">
        <f aca="true" t="shared" si="92" ref="A151:A165">A150+1</f>
        <v>106</v>
      </c>
      <c r="B151" s="76">
        <f aca="true" t="shared" si="93" ref="B151:B165">B150+1</f>
        <v>107</v>
      </c>
      <c r="C151" s="76">
        <f t="shared" si="54"/>
        <v>106.5</v>
      </c>
      <c r="D151" s="83">
        <f t="shared" si="85"/>
        <v>7.98677896853665E-60</v>
      </c>
      <c r="E151" s="83">
        <f t="shared" si="55"/>
        <v>669.1592344500001</v>
      </c>
      <c r="F151" s="83">
        <f t="shared" si="56"/>
        <v>5.344426900307346E-57</v>
      </c>
      <c r="G151" s="83">
        <f t="shared" si="57"/>
        <v>26766.369378000003</v>
      </c>
      <c r="H151" s="83">
        <f t="shared" si="58"/>
        <v>26766.369378000003</v>
      </c>
      <c r="I151" s="83"/>
      <c r="J151" s="83">
        <f>SUM($H$45:H151)</f>
        <v>1448932.0749330132</v>
      </c>
      <c r="K151" s="83">
        <f t="shared" si="59"/>
        <v>1203.7159444540946</v>
      </c>
      <c r="L151" s="83">
        <f>SUM($G$45:G151)</f>
        <v>1438723.7699940002</v>
      </c>
      <c r="M151" s="83">
        <f t="shared" si="60"/>
        <v>10208.304939012975</v>
      </c>
      <c r="N151" s="84">
        <f t="shared" si="61"/>
        <v>0.11791535927319978</v>
      </c>
      <c r="O151" s="178">
        <f t="shared" si="62"/>
        <v>1</v>
      </c>
      <c r="P151" s="178"/>
      <c r="Q151" s="161">
        <f t="shared" si="63"/>
        <v>1.9966947421341626E-61</v>
      </c>
      <c r="R151" s="162">
        <f t="shared" si="64"/>
        <v>1.3361067250768366E-58</v>
      </c>
      <c r="S151" s="162">
        <f aca="true" t="shared" si="94" ref="S151:S165">R151*$F$171/$R$171</f>
        <v>5.344426900307345E-57</v>
      </c>
      <c r="T151" s="163">
        <f aca="true" t="shared" si="95" ref="T151:T165">S151/$S$171</f>
        <v>5.235371525670758E-61</v>
      </c>
      <c r="U151" s="163">
        <f>SUM($T$45:T151)</f>
        <v>1.0000000000000002</v>
      </c>
      <c r="V151" s="85"/>
      <c r="W151" s="83">
        <f t="shared" si="67"/>
        <v>5.344426900307346E-57</v>
      </c>
      <c r="X151" s="83">
        <f t="shared" si="68"/>
        <v>163.60430733327286</v>
      </c>
      <c r="Y151" s="73">
        <f t="shared" si="86"/>
        <v>10208.304939013122</v>
      </c>
      <c r="Z151" s="74">
        <f t="shared" si="87"/>
        <v>3.1249798897951527E+62</v>
      </c>
      <c r="AA151" s="79">
        <f t="shared" si="69"/>
        <v>0</v>
      </c>
      <c r="AB151" s="75">
        <f t="shared" si="88"/>
        <v>0</v>
      </c>
      <c r="AC151" s="79">
        <f t="shared" si="89"/>
        <v>0</v>
      </c>
      <c r="AE151" s="83">
        <f t="shared" si="70"/>
        <v>5.344426900307346E-57</v>
      </c>
      <c r="AF151" s="83">
        <f t="shared" si="90"/>
        <v>163.60430733327286</v>
      </c>
      <c r="AG151" s="76">
        <f t="shared" si="71"/>
        <v>10208.304939013122</v>
      </c>
      <c r="AH151" s="76">
        <f t="shared" si="72"/>
        <v>3.1249798897951527E+62</v>
      </c>
      <c r="AI151" s="79">
        <f t="shared" si="73"/>
        <v>0</v>
      </c>
      <c r="AJ151" s="79">
        <f t="shared" si="74"/>
        <v>0</v>
      </c>
      <c r="AK151" s="79">
        <f t="shared" si="75"/>
        <v>0</v>
      </c>
      <c r="AM151" s="76">
        <f t="shared" si="76"/>
        <v>5.344426900307346E-57</v>
      </c>
      <c r="AN151" s="76">
        <f t="shared" si="91"/>
        <v>163.60430733327286</v>
      </c>
      <c r="AO151" s="83">
        <f t="shared" si="77"/>
        <v>10208.304939013122</v>
      </c>
      <c r="AP151" s="83">
        <f t="shared" si="78"/>
        <v>3.1249798897951527E+62</v>
      </c>
      <c r="AQ151" s="74">
        <f t="shared" si="79"/>
        <v>0</v>
      </c>
      <c r="AR151" s="74">
        <f t="shared" si="80"/>
        <v>0</v>
      </c>
      <c r="AS151" s="74">
        <f t="shared" si="81"/>
        <v>0</v>
      </c>
      <c r="AU151" s="77">
        <f t="shared" si="84"/>
        <v>1</v>
      </c>
      <c r="AV151" s="77">
        <f t="shared" si="82"/>
        <v>0</v>
      </c>
    </row>
    <row r="152" spans="1:48" s="76" customFormat="1" ht="12.75">
      <c r="A152" s="76">
        <f t="shared" si="92"/>
        <v>107</v>
      </c>
      <c r="B152" s="76">
        <f t="shared" si="93"/>
        <v>108</v>
      </c>
      <c r="C152" s="76">
        <f t="shared" si="54"/>
        <v>107.5</v>
      </c>
      <c r="D152" s="83">
        <f t="shared" si="85"/>
        <v>5.716362624894173E-61</v>
      </c>
      <c r="E152" s="83">
        <f t="shared" si="55"/>
        <v>675.44241975</v>
      </c>
      <c r="F152" s="83">
        <f t="shared" si="56"/>
        <v>3.861073803526982E-58</v>
      </c>
      <c r="G152" s="83">
        <f t="shared" si="57"/>
        <v>27017.69679</v>
      </c>
      <c r="H152" s="83">
        <f t="shared" si="58"/>
        <v>27017.69679</v>
      </c>
      <c r="I152" s="83"/>
      <c r="J152" s="83">
        <f>SUM($H$45:H152)</f>
        <v>1475949.7717230131</v>
      </c>
      <c r="K152" s="83">
        <f t="shared" si="59"/>
        <v>1214.8867320548914</v>
      </c>
      <c r="L152" s="83">
        <f>SUM($G$45:G152)</f>
        <v>1465741.4667840002</v>
      </c>
      <c r="M152" s="83">
        <f t="shared" si="60"/>
        <v>10208.304939012975</v>
      </c>
      <c r="N152" s="84">
        <f t="shared" si="61"/>
        <v>0.11900964355129823</v>
      </c>
      <c r="O152" s="178">
        <f t="shared" si="62"/>
        <v>1</v>
      </c>
      <c r="P152" s="178"/>
      <c r="Q152" s="161">
        <f t="shared" si="63"/>
        <v>1.4290906562235432E-62</v>
      </c>
      <c r="R152" s="162">
        <f t="shared" si="64"/>
        <v>9.652684508817454E-60</v>
      </c>
      <c r="S152" s="162">
        <f t="shared" si="94"/>
        <v>3.8610738035269804E-58</v>
      </c>
      <c r="T152" s="163">
        <f t="shared" si="95"/>
        <v>3.782286899337322E-62</v>
      </c>
      <c r="U152" s="163">
        <f>SUM($T$45:T152)</f>
        <v>1.0000000000000002</v>
      </c>
      <c r="V152" s="85"/>
      <c r="W152" s="83">
        <f t="shared" si="67"/>
        <v>3.861073803526982E-58</v>
      </c>
      <c r="X152" s="83">
        <f t="shared" si="68"/>
        <v>164.37060804778937</v>
      </c>
      <c r="Y152" s="73">
        <f t="shared" si="86"/>
        <v>10208.304939013124</v>
      </c>
      <c r="Z152" s="74">
        <f t="shared" si="87"/>
        <v>4.345799576351229E+63</v>
      </c>
      <c r="AA152" s="79">
        <f t="shared" si="69"/>
        <v>0</v>
      </c>
      <c r="AB152" s="75">
        <f t="shared" si="88"/>
        <v>0</v>
      </c>
      <c r="AC152" s="79">
        <f t="shared" si="89"/>
        <v>0</v>
      </c>
      <c r="AE152" s="83">
        <f t="shared" si="70"/>
        <v>3.861073803526982E-58</v>
      </c>
      <c r="AF152" s="83">
        <f t="shared" si="90"/>
        <v>164.37060804778937</v>
      </c>
      <c r="AG152" s="76">
        <f t="shared" si="71"/>
        <v>10208.304939013124</v>
      </c>
      <c r="AH152" s="76">
        <f t="shared" si="72"/>
        <v>4.345799576351229E+63</v>
      </c>
      <c r="AI152" s="79">
        <f t="shared" si="73"/>
        <v>0</v>
      </c>
      <c r="AJ152" s="79">
        <f t="shared" si="74"/>
        <v>0</v>
      </c>
      <c r="AK152" s="79">
        <f t="shared" si="75"/>
        <v>0</v>
      </c>
      <c r="AM152" s="76">
        <f t="shared" si="76"/>
        <v>3.861073803526982E-58</v>
      </c>
      <c r="AN152" s="76">
        <f t="shared" si="91"/>
        <v>164.37060804778937</v>
      </c>
      <c r="AO152" s="83">
        <f t="shared" si="77"/>
        <v>10208.304939013124</v>
      </c>
      <c r="AP152" s="83">
        <f t="shared" si="78"/>
        <v>4.345799576351229E+63</v>
      </c>
      <c r="AQ152" s="74">
        <f t="shared" si="79"/>
        <v>0</v>
      </c>
      <c r="AR152" s="74">
        <f t="shared" si="80"/>
        <v>0</v>
      </c>
      <c r="AS152" s="74">
        <f t="shared" si="81"/>
        <v>0</v>
      </c>
      <c r="AU152" s="77">
        <f t="shared" si="84"/>
        <v>1</v>
      </c>
      <c r="AV152" s="77">
        <f t="shared" si="82"/>
        <v>0</v>
      </c>
    </row>
    <row r="153" spans="1:48" s="76" customFormat="1" ht="12.75">
      <c r="A153" s="76">
        <f t="shared" si="92"/>
        <v>108</v>
      </c>
      <c r="B153" s="76">
        <f t="shared" si="93"/>
        <v>109</v>
      </c>
      <c r="C153" s="76">
        <f t="shared" si="54"/>
        <v>108.5</v>
      </c>
      <c r="D153" s="83">
        <f t="shared" si="85"/>
        <v>3.991761523344428E-62</v>
      </c>
      <c r="E153" s="83">
        <f t="shared" si="55"/>
        <v>681.72560505</v>
      </c>
      <c r="F153" s="83">
        <f t="shared" si="56"/>
        <v>2.7212860397172895E-59</v>
      </c>
      <c r="G153" s="83">
        <f t="shared" si="57"/>
        <v>27269.024202</v>
      </c>
      <c r="H153" s="83">
        <f t="shared" si="58"/>
        <v>27269.024202</v>
      </c>
      <c r="I153" s="83"/>
      <c r="J153" s="83">
        <f>SUM($H$45:H153)</f>
        <v>1503218.7959250133</v>
      </c>
      <c r="K153" s="83">
        <f t="shared" si="59"/>
        <v>1226.0582351279295</v>
      </c>
      <c r="L153" s="83">
        <f>SUM($G$45:G153)</f>
        <v>1493010.4909860003</v>
      </c>
      <c r="M153" s="83">
        <f t="shared" si="60"/>
        <v>10208.304939012975</v>
      </c>
      <c r="N153" s="84">
        <f t="shared" si="61"/>
        <v>0.12010399791666834</v>
      </c>
      <c r="O153" s="178">
        <f t="shared" si="62"/>
        <v>1</v>
      </c>
      <c r="P153" s="178"/>
      <c r="Q153" s="161">
        <f t="shared" si="63"/>
        <v>9.979403808361069E-64</v>
      </c>
      <c r="R153" s="162">
        <f t="shared" si="64"/>
        <v>6.803215099293224E-61</v>
      </c>
      <c r="S153" s="162">
        <f t="shared" si="94"/>
        <v>2.721286039717289E-59</v>
      </c>
      <c r="T153" s="163">
        <f t="shared" si="95"/>
        <v>2.6657570046887406E-63</v>
      </c>
      <c r="U153" s="163">
        <f>SUM($T$45:T153)</f>
        <v>1.0000000000000002</v>
      </c>
      <c r="V153" s="85"/>
      <c r="W153" s="83">
        <f t="shared" si="67"/>
        <v>2.7212860397172895E-59</v>
      </c>
      <c r="X153" s="83">
        <f t="shared" si="68"/>
        <v>165.1333527849538</v>
      </c>
      <c r="Y153" s="73">
        <f t="shared" si="86"/>
        <v>10208.304939013122</v>
      </c>
      <c r="Z153" s="74">
        <f t="shared" si="87"/>
        <v>6.194613856195611E+64</v>
      </c>
      <c r="AA153" s="79">
        <f t="shared" si="69"/>
        <v>0</v>
      </c>
      <c r="AB153" s="75">
        <f t="shared" si="88"/>
        <v>0</v>
      </c>
      <c r="AC153" s="79">
        <f t="shared" si="89"/>
        <v>0</v>
      </c>
      <c r="AE153" s="83">
        <f t="shared" si="70"/>
        <v>2.7212860397172895E-59</v>
      </c>
      <c r="AF153" s="83">
        <f t="shared" si="90"/>
        <v>165.1333527849538</v>
      </c>
      <c r="AG153" s="76">
        <f t="shared" si="71"/>
        <v>10208.304939013122</v>
      </c>
      <c r="AH153" s="76">
        <f t="shared" si="72"/>
        <v>6.194613856195611E+64</v>
      </c>
      <c r="AI153" s="79">
        <f t="shared" si="73"/>
        <v>0</v>
      </c>
      <c r="AJ153" s="79">
        <f t="shared" si="74"/>
        <v>0</v>
      </c>
      <c r="AK153" s="79">
        <f t="shared" si="75"/>
        <v>0</v>
      </c>
      <c r="AM153" s="76">
        <f t="shared" si="76"/>
        <v>2.7212860397172895E-59</v>
      </c>
      <c r="AN153" s="76">
        <f t="shared" si="91"/>
        <v>165.1333527849538</v>
      </c>
      <c r="AO153" s="83">
        <f t="shared" si="77"/>
        <v>10208.304939013122</v>
      </c>
      <c r="AP153" s="83">
        <f t="shared" si="78"/>
        <v>6.194613856195611E+64</v>
      </c>
      <c r="AQ153" s="74">
        <f t="shared" si="79"/>
        <v>0</v>
      </c>
      <c r="AR153" s="74">
        <f t="shared" si="80"/>
        <v>0</v>
      </c>
      <c r="AS153" s="74">
        <f t="shared" si="81"/>
        <v>0</v>
      </c>
      <c r="AU153" s="77">
        <f t="shared" si="84"/>
        <v>1</v>
      </c>
      <c r="AV153" s="77">
        <f t="shared" si="82"/>
        <v>0</v>
      </c>
    </row>
    <row r="154" spans="1:48" s="76" customFormat="1" ht="12.75">
      <c r="A154" s="76">
        <f t="shared" si="92"/>
        <v>109</v>
      </c>
      <c r="B154" s="76">
        <f t="shared" si="93"/>
        <v>110</v>
      </c>
      <c r="C154" s="76">
        <f t="shared" si="54"/>
        <v>109.5</v>
      </c>
      <c r="D154" s="83">
        <f t="shared" si="85"/>
        <v>2.7196067824480394E-63</v>
      </c>
      <c r="E154" s="83">
        <f t="shared" si="55"/>
        <v>688.00879035</v>
      </c>
      <c r="F154" s="83">
        <f t="shared" si="56"/>
        <v>1.8711133726197312E-60</v>
      </c>
      <c r="G154" s="83">
        <f t="shared" si="57"/>
        <v>27520.351614</v>
      </c>
      <c r="H154" s="83">
        <f t="shared" si="58"/>
        <v>27520.351614</v>
      </c>
      <c r="I154" s="83"/>
      <c r="J154" s="83">
        <f>SUM($H$45:H154)</f>
        <v>1530739.1475390133</v>
      </c>
      <c r="K154" s="83">
        <f t="shared" si="59"/>
        <v>1237.2304342922596</v>
      </c>
      <c r="L154" s="83">
        <f>SUM($G$45:G154)</f>
        <v>1520530.8426000003</v>
      </c>
      <c r="M154" s="83">
        <f t="shared" si="60"/>
        <v>10208.304939012975</v>
      </c>
      <c r="N154" s="84">
        <f t="shared" si="61"/>
        <v>0.12119842047076285</v>
      </c>
      <c r="O154" s="178">
        <f t="shared" si="62"/>
        <v>1</v>
      </c>
      <c r="P154" s="178"/>
      <c r="Q154" s="161">
        <f t="shared" si="63"/>
        <v>6.7990169561200985E-65</v>
      </c>
      <c r="R154" s="162">
        <f t="shared" si="64"/>
        <v>4.677783431549328E-62</v>
      </c>
      <c r="S154" s="162">
        <f t="shared" si="94"/>
        <v>1.8711133726197312E-60</v>
      </c>
      <c r="T154" s="163">
        <f t="shared" si="95"/>
        <v>1.8329324836965732E-64</v>
      </c>
      <c r="U154" s="163">
        <f>SUM($T$45:T154)</f>
        <v>1.0000000000000002</v>
      </c>
      <c r="V154" s="85"/>
      <c r="W154" s="83">
        <f t="shared" si="67"/>
        <v>1.8711133726197312E-60</v>
      </c>
      <c r="X154" s="83">
        <f t="shared" si="68"/>
        <v>165.89259059403466</v>
      </c>
      <c r="Y154" s="73">
        <f t="shared" si="86"/>
        <v>10208.30493901312</v>
      </c>
      <c r="Z154" s="74">
        <f t="shared" si="87"/>
        <v>9.050665644785245E+65</v>
      </c>
      <c r="AA154" s="79">
        <f t="shared" si="69"/>
        <v>0</v>
      </c>
      <c r="AB154" s="75">
        <f t="shared" si="88"/>
        <v>0</v>
      </c>
      <c r="AC154" s="79">
        <f t="shared" si="89"/>
        <v>0</v>
      </c>
      <c r="AE154" s="83">
        <f t="shared" si="70"/>
        <v>1.8711133726197312E-60</v>
      </c>
      <c r="AF154" s="83">
        <f t="shared" si="90"/>
        <v>165.89259059403466</v>
      </c>
      <c r="AG154" s="76">
        <f t="shared" si="71"/>
        <v>10208.30493901312</v>
      </c>
      <c r="AH154" s="76">
        <f t="shared" si="72"/>
        <v>9.050665644785245E+65</v>
      </c>
      <c r="AI154" s="79">
        <f t="shared" si="73"/>
        <v>0</v>
      </c>
      <c r="AJ154" s="79">
        <f t="shared" si="74"/>
        <v>0</v>
      </c>
      <c r="AK154" s="79">
        <f t="shared" si="75"/>
        <v>0</v>
      </c>
      <c r="AM154" s="76">
        <f t="shared" si="76"/>
        <v>1.8711133726197312E-60</v>
      </c>
      <c r="AN154" s="76">
        <f t="shared" si="91"/>
        <v>165.89259059403466</v>
      </c>
      <c r="AO154" s="83">
        <f t="shared" si="77"/>
        <v>10208.30493901312</v>
      </c>
      <c r="AP154" s="83">
        <f t="shared" si="78"/>
        <v>9.050665644785245E+65</v>
      </c>
      <c r="AQ154" s="74">
        <f t="shared" si="79"/>
        <v>0</v>
      </c>
      <c r="AR154" s="74">
        <f t="shared" si="80"/>
        <v>0</v>
      </c>
      <c r="AS154" s="74">
        <f t="shared" si="81"/>
        <v>0</v>
      </c>
      <c r="AU154" s="77">
        <f t="shared" si="84"/>
        <v>1</v>
      </c>
      <c r="AV154" s="77">
        <f t="shared" si="82"/>
        <v>0</v>
      </c>
    </row>
    <row r="155" spans="1:48" ht="12.75">
      <c r="A155">
        <f t="shared" si="92"/>
        <v>110</v>
      </c>
      <c r="B155">
        <f t="shared" si="93"/>
        <v>111</v>
      </c>
      <c r="C155">
        <f t="shared" si="54"/>
        <v>110.5</v>
      </c>
      <c r="D155" s="1">
        <f t="shared" si="85"/>
        <v>1.8077749109280912E-64</v>
      </c>
      <c r="E155" s="1">
        <f t="shared" si="55"/>
        <v>694.29197565</v>
      </c>
      <c r="F155" s="1">
        <f t="shared" si="56"/>
        <v>1.2551236144387672E-61</v>
      </c>
      <c r="G155" s="1">
        <f t="shared" si="57"/>
        <v>27771.679026</v>
      </c>
      <c r="H155" s="1">
        <f t="shared" si="58"/>
        <v>27771.679026</v>
      </c>
      <c r="I155" s="1"/>
      <c r="J155" s="1">
        <f>SUM($H$45:H155)</f>
        <v>1558510.8265650133</v>
      </c>
      <c r="K155" s="1">
        <f t="shared" si="59"/>
        <v>1248.4033108595208</v>
      </c>
      <c r="L155" s="1">
        <f>SUM($G$45:G155)</f>
        <v>1548302.5216260003</v>
      </c>
      <c r="M155" s="1">
        <f t="shared" si="60"/>
        <v>10208.304939012975</v>
      </c>
      <c r="N155" s="23">
        <f t="shared" si="61"/>
        <v>0.12229290938288008</v>
      </c>
      <c r="O155" s="179">
        <f t="shared" si="62"/>
        <v>1</v>
      </c>
      <c r="P155" s="179"/>
      <c r="Q155" s="164">
        <f t="shared" si="63"/>
        <v>4.5194372773202285E-66</v>
      </c>
      <c r="R155" s="165">
        <f t="shared" si="64"/>
        <v>3.1378090360969185E-63</v>
      </c>
      <c r="S155" s="165">
        <f t="shared" si="94"/>
        <v>1.255123614438767E-61</v>
      </c>
      <c r="T155" s="155">
        <f t="shared" si="95"/>
        <v>1.2295122666663846E-65</v>
      </c>
      <c r="U155" s="155">
        <f>SUM($T$45:T155)</f>
        <v>1.0000000000000002</v>
      </c>
      <c r="W155" s="1">
        <f t="shared" si="67"/>
        <v>1.2551236144387672E-61</v>
      </c>
      <c r="X155" s="1">
        <f t="shared" si="68"/>
        <v>166.6483694069642</v>
      </c>
      <c r="Y155" s="8">
        <f t="shared" si="86"/>
        <v>10208.304939013122</v>
      </c>
      <c r="Z155" s="9">
        <f t="shared" si="87"/>
        <v>1.355402251160968E+67</v>
      </c>
      <c r="AA155" s="11">
        <f t="shared" si="69"/>
        <v>0</v>
      </c>
      <c r="AB155" s="6">
        <f t="shared" si="88"/>
        <v>0</v>
      </c>
      <c r="AC155" s="11">
        <f t="shared" si="89"/>
        <v>0</v>
      </c>
      <c r="AE155" s="1">
        <f t="shared" si="70"/>
        <v>1.2551236144387672E-61</v>
      </c>
      <c r="AF155" s="1">
        <f t="shared" si="90"/>
        <v>166.6483694069642</v>
      </c>
      <c r="AG155">
        <f t="shared" si="71"/>
        <v>10208.304939013122</v>
      </c>
      <c r="AH155">
        <f t="shared" si="72"/>
        <v>1.355402251160968E+67</v>
      </c>
      <c r="AI155" s="11">
        <f t="shared" si="73"/>
        <v>0</v>
      </c>
      <c r="AJ155" s="11">
        <f t="shared" si="74"/>
        <v>0</v>
      </c>
      <c r="AK155" s="11">
        <f t="shared" si="75"/>
        <v>0</v>
      </c>
      <c r="AM155">
        <f t="shared" si="76"/>
        <v>1.2551236144387672E-61</v>
      </c>
      <c r="AN155">
        <f t="shared" si="91"/>
        <v>166.6483694069642</v>
      </c>
      <c r="AO155" s="1">
        <f t="shared" si="77"/>
        <v>10208.304939013122</v>
      </c>
      <c r="AP155" s="1">
        <f t="shared" si="78"/>
        <v>1.355402251160968E+67</v>
      </c>
      <c r="AQ155" s="9">
        <f t="shared" si="79"/>
        <v>0</v>
      </c>
      <c r="AR155" s="9">
        <f t="shared" si="80"/>
        <v>0</v>
      </c>
      <c r="AS155" s="9">
        <f t="shared" si="81"/>
        <v>0</v>
      </c>
      <c r="AU155" s="40">
        <f t="shared" si="84"/>
        <v>1</v>
      </c>
      <c r="AV155" s="40">
        <f t="shared" si="82"/>
        <v>0</v>
      </c>
    </row>
    <row r="156" spans="1:48" ht="12.75">
      <c r="A156">
        <f t="shared" si="92"/>
        <v>111</v>
      </c>
      <c r="B156">
        <f t="shared" si="93"/>
        <v>112</v>
      </c>
      <c r="C156">
        <f t="shared" si="54"/>
        <v>111.5</v>
      </c>
      <c r="D156" s="1">
        <f t="shared" si="85"/>
        <v>1.1724094361944786E-65</v>
      </c>
      <c r="E156" s="1">
        <f t="shared" si="55"/>
        <v>700.57516095</v>
      </c>
      <c r="F156" s="1">
        <f t="shared" si="56"/>
        <v>8.213609294612457E-63</v>
      </c>
      <c r="G156" s="1">
        <f t="shared" si="57"/>
        <v>28023.006438000004</v>
      </c>
      <c r="H156" s="1">
        <f t="shared" si="58"/>
        <v>28023.006438000004</v>
      </c>
      <c r="I156" s="1"/>
      <c r="J156" s="1">
        <f>SUM($H$45:H156)</f>
        <v>1586533.8330030132</v>
      </c>
      <c r="K156" s="1">
        <f t="shared" si="59"/>
        <v>1259.5768468033275</v>
      </c>
      <c r="L156" s="1">
        <f>SUM($G$45:G156)</f>
        <v>1576325.5280640002</v>
      </c>
      <c r="M156" s="1">
        <f t="shared" si="60"/>
        <v>10208.304939012975</v>
      </c>
      <c r="N156" s="23">
        <f t="shared" si="61"/>
        <v>0.1233874628871651</v>
      </c>
      <c r="O156" s="179">
        <f t="shared" si="62"/>
        <v>1</v>
      </c>
      <c r="P156" s="179"/>
      <c r="Q156" s="164">
        <f t="shared" si="63"/>
        <v>2.9310235904861963E-67</v>
      </c>
      <c r="R156" s="165">
        <f t="shared" si="64"/>
        <v>2.0534023236531142E-64</v>
      </c>
      <c r="S156" s="165">
        <f t="shared" si="94"/>
        <v>8.213609294612456E-63</v>
      </c>
      <c r="T156" s="155">
        <f t="shared" si="95"/>
        <v>8.046006994973741E-67</v>
      </c>
      <c r="U156" s="155">
        <f>SUM($T$45:T156)</f>
        <v>1.0000000000000002</v>
      </c>
      <c r="W156" s="1">
        <f t="shared" si="67"/>
        <v>8.213609294612457E-63</v>
      </c>
      <c r="X156" s="1">
        <f t="shared" si="68"/>
        <v>167.40073607365053</v>
      </c>
      <c r="Y156" s="8">
        <f t="shared" si="86"/>
        <v>10208.304939013122</v>
      </c>
      <c r="Z156" s="9">
        <f t="shared" si="87"/>
        <v>2.0805442523008502E+68</v>
      </c>
      <c r="AA156" s="11">
        <f t="shared" si="69"/>
        <v>0</v>
      </c>
      <c r="AB156" s="6">
        <f t="shared" si="88"/>
        <v>0</v>
      </c>
      <c r="AC156" s="11">
        <f t="shared" si="89"/>
        <v>0</v>
      </c>
      <c r="AE156" s="1">
        <f t="shared" si="70"/>
        <v>8.213609294612457E-63</v>
      </c>
      <c r="AF156" s="1">
        <f t="shared" si="90"/>
        <v>167.40073607365053</v>
      </c>
      <c r="AG156">
        <f t="shared" si="71"/>
        <v>10208.304939013122</v>
      </c>
      <c r="AH156">
        <f t="shared" si="72"/>
        <v>2.0805442523008502E+68</v>
      </c>
      <c r="AI156" s="11">
        <f t="shared" si="73"/>
        <v>0</v>
      </c>
      <c r="AJ156" s="11">
        <f t="shared" si="74"/>
        <v>0</v>
      </c>
      <c r="AK156" s="11">
        <f t="shared" si="75"/>
        <v>0</v>
      </c>
      <c r="AM156">
        <f t="shared" si="76"/>
        <v>8.213609294612457E-63</v>
      </c>
      <c r="AN156">
        <f t="shared" si="91"/>
        <v>167.40073607365053</v>
      </c>
      <c r="AO156" s="1">
        <f t="shared" si="77"/>
        <v>10208.304939013122</v>
      </c>
      <c r="AP156" s="1">
        <f t="shared" si="78"/>
        <v>2.0805442523008502E+68</v>
      </c>
      <c r="AQ156" s="9">
        <f t="shared" si="79"/>
        <v>0</v>
      </c>
      <c r="AR156" s="9">
        <f t="shared" si="80"/>
        <v>0</v>
      </c>
      <c r="AS156" s="9">
        <f t="shared" si="81"/>
        <v>0</v>
      </c>
      <c r="AU156" s="40">
        <f t="shared" si="84"/>
        <v>1</v>
      </c>
      <c r="AV156" s="40">
        <f t="shared" si="82"/>
        <v>0</v>
      </c>
    </row>
    <row r="157" spans="1:48" ht="12.75">
      <c r="A157">
        <f t="shared" si="92"/>
        <v>112</v>
      </c>
      <c r="B157">
        <f t="shared" si="93"/>
        <v>113</v>
      </c>
      <c r="C157">
        <f t="shared" si="54"/>
        <v>112.5</v>
      </c>
      <c r="D157" s="1">
        <f t="shared" si="85"/>
        <v>7.418412301374894E-67</v>
      </c>
      <c r="E157" s="1">
        <f t="shared" si="55"/>
        <v>706.8583462500001</v>
      </c>
      <c r="F157" s="1">
        <f t="shared" si="56"/>
        <v>5.243766651150515E-64</v>
      </c>
      <c r="G157" s="1">
        <f t="shared" si="57"/>
        <v>28274.333850000003</v>
      </c>
      <c r="H157" s="1">
        <f t="shared" si="58"/>
        <v>28274.333850000003</v>
      </c>
      <c r="I157" s="1"/>
      <c r="J157" s="1">
        <f>SUM($H$45:H157)</f>
        <v>1614808.1668530132</v>
      </c>
      <c r="K157" s="1">
        <f t="shared" si="59"/>
        <v>1270.751024730263</v>
      </c>
      <c r="L157" s="1">
        <f>SUM($G$45:G157)</f>
        <v>1604599.8619140002</v>
      </c>
      <c r="M157" s="1">
        <f t="shared" si="60"/>
        <v>10208.304939012975</v>
      </c>
      <c r="N157" s="23">
        <f t="shared" si="61"/>
        <v>0.12448207927976826</v>
      </c>
      <c r="O157" s="179">
        <f t="shared" si="62"/>
        <v>1</v>
      </c>
      <c r="P157" s="179"/>
      <c r="Q157" s="164">
        <f t="shared" si="63"/>
        <v>1.8546030753437235E-68</v>
      </c>
      <c r="R157" s="165">
        <f t="shared" si="64"/>
        <v>1.3109416627876287E-65</v>
      </c>
      <c r="S157" s="165">
        <f t="shared" si="94"/>
        <v>5.243766651150514E-64</v>
      </c>
      <c r="T157" s="155">
        <f t="shared" si="95"/>
        <v>5.1367652930413455E-68</v>
      </c>
      <c r="U157" s="155">
        <f>SUM($T$45:T157)</f>
        <v>1.0000000000000002</v>
      </c>
      <c r="W157" s="1">
        <f t="shared" si="67"/>
        <v>5.243766651150515E-64</v>
      </c>
      <c r="X157" s="1">
        <f t="shared" si="68"/>
        <v>168.14973639586833</v>
      </c>
      <c r="Y157" s="8">
        <f t="shared" si="86"/>
        <v>10208.304939013122</v>
      </c>
      <c r="Z157" s="9">
        <f t="shared" si="87"/>
        <v>3.2734557022423586E+69</v>
      </c>
      <c r="AA157" s="11">
        <f t="shared" si="69"/>
        <v>0</v>
      </c>
      <c r="AB157" s="6">
        <f t="shared" si="88"/>
        <v>0</v>
      </c>
      <c r="AC157" s="11">
        <f t="shared" si="89"/>
        <v>0</v>
      </c>
      <c r="AE157" s="1">
        <f t="shared" si="70"/>
        <v>5.243766651150515E-64</v>
      </c>
      <c r="AF157" s="1">
        <f t="shared" si="90"/>
        <v>168.14973639586833</v>
      </c>
      <c r="AG157">
        <f t="shared" si="71"/>
        <v>10208.304939013122</v>
      </c>
      <c r="AH157">
        <f t="shared" si="72"/>
        <v>3.2734557022423586E+69</v>
      </c>
      <c r="AI157" s="11">
        <f t="shared" si="73"/>
        <v>0</v>
      </c>
      <c r="AJ157" s="11">
        <f t="shared" si="74"/>
        <v>0</v>
      </c>
      <c r="AK157" s="11">
        <f t="shared" si="75"/>
        <v>0</v>
      </c>
      <c r="AM157">
        <f t="shared" si="76"/>
        <v>5.243766651150515E-64</v>
      </c>
      <c r="AN157">
        <f t="shared" si="91"/>
        <v>168.14973639586833</v>
      </c>
      <c r="AO157" s="1">
        <f t="shared" si="77"/>
        <v>10208.304939013122</v>
      </c>
      <c r="AP157" s="1">
        <f t="shared" si="78"/>
        <v>3.2734557022423586E+69</v>
      </c>
      <c r="AQ157" s="9">
        <f t="shared" si="79"/>
        <v>0</v>
      </c>
      <c r="AR157" s="9">
        <f t="shared" si="80"/>
        <v>0</v>
      </c>
      <c r="AS157" s="9">
        <f t="shared" si="81"/>
        <v>0</v>
      </c>
      <c r="AU157" s="40">
        <f t="shared" si="84"/>
        <v>1</v>
      </c>
      <c r="AV157" s="40">
        <f t="shared" si="82"/>
        <v>0</v>
      </c>
    </row>
    <row r="158" spans="1:48" ht="12.75">
      <c r="A158">
        <f t="shared" si="92"/>
        <v>113</v>
      </c>
      <c r="B158">
        <f t="shared" si="93"/>
        <v>114</v>
      </c>
      <c r="C158">
        <f t="shared" si="54"/>
        <v>113.5</v>
      </c>
      <c r="D158" s="1">
        <f t="shared" si="85"/>
        <v>4.579724360134743E-68</v>
      </c>
      <c r="E158" s="1">
        <f t="shared" si="55"/>
        <v>713.1415315500001</v>
      </c>
      <c r="F158" s="1">
        <f t="shared" si="56"/>
        <v>3.2659916442633346E-65</v>
      </c>
      <c r="G158" s="1">
        <f t="shared" si="57"/>
        <v>28525.661262</v>
      </c>
      <c r="H158" s="1">
        <f t="shared" si="58"/>
        <v>28525.661262</v>
      </c>
      <c r="I158" s="1"/>
      <c r="J158" s="1">
        <f>SUM($H$45:H158)</f>
        <v>1643333.8281150132</v>
      </c>
      <c r="K158" s="1">
        <f t="shared" si="59"/>
        <v>1281.9258278523814</v>
      </c>
      <c r="L158" s="1">
        <f>SUM($G$45:G158)</f>
        <v>1633125.5231760002</v>
      </c>
      <c r="M158" s="1">
        <f t="shared" si="60"/>
        <v>10208.304939012975</v>
      </c>
      <c r="N158" s="23">
        <f t="shared" si="61"/>
        <v>0.12557675691615153</v>
      </c>
      <c r="O158" s="179">
        <f t="shared" si="62"/>
        <v>1</v>
      </c>
      <c r="P158" s="179"/>
      <c r="Q158" s="164">
        <f t="shared" si="63"/>
        <v>1.1449310900336859E-69</v>
      </c>
      <c r="R158" s="165">
        <f t="shared" si="64"/>
        <v>8.164979110658338E-67</v>
      </c>
      <c r="S158" s="165">
        <f t="shared" si="94"/>
        <v>3.265991644263334E-65</v>
      </c>
      <c r="T158" s="155">
        <f t="shared" si="95"/>
        <v>3.199347652499761E-69</v>
      </c>
      <c r="U158" s="155">
        <f>SUM($T$45:T158)</f>
        <v>1.0000000000000002</v>
      </c>
      <c r="W158" s="1">
        <f t="shared" si="67"/>
        <v>3.2659916442633346E-65</v>
      </c>
      <c r="X158" s="1">
        <f t="shared" si="68"/>
        <v>168.89541515979644</v>
      </c>
      <c r="Y158" s="8">
        <f t="shared" si="86"/>
        <v>10208.30493901312</v>
      </c>
      <c r="Z158" s="9">
        <f t="shared" si="87"/>
        <v>5.279057905064884E+70</v>
      </c>
      <c r="AA158" s="11">
        <f t="shared" si="69"/>
        <v>0</v>
      </c>
      <c r="AB158" s="6">
        <f t="shared" si="88"/>
        <v>0</v>
      </c>
      <c r="AC158" s="11">
        <f t="shared" si="89"/>
        <v>0</v>
      </c>
      <c r="AE158" s="1">
        <f t="shared" si="70"/>
        <v>3.265991644263334E-65</v>
      </c>
      <c r="AF158" s="1">
        <f t="shared" si="90"/>
        <v>168.89541515979644</v>
      </c>
      <c r="AG158">
        <f t="shared" si="71"/>
        <v>10208.30493901312</v>
      </c>
      <c r="AH158">
        <f t="shared" si="72"/>
        <v>5.279057905064884E+70</v>
      </c>
      <c r="AI158" s="11">
        <f t="shared" si="73"/>
        <v>0</v>
      </c>
      <c r="AJ158" s="11">
        <f t="shared" si="74"/>
        <v>0</v>
      </c>
      <c r="AK158" s="11">
        <f t="shared" si="75"/>
        <v>0</v>
      </c>
      <c r="AM158">
        <f t="shared" si="76"/>
        <v>3.265991644263334E-65</v>
      </c>
      <c r="AN158">
        <f t="shared" si="91"/>
        <v>168.89541515979644</v>
      </c>
      <c r="AO158" s="1">
        <f t="shared" si="77"/>
        <v>10208.30493901312</v>
      </c>
      <c r="AP158" s="1">
        <f t="shared" si="78"/>
        <v>5.279057905064884E+70</v>
      </c>
      <c r="AQ158" s="9">
        <f t="shared" si="79"/>
        <v>0</v>
      </c>
      <c r="AR158" s="9">
        <f t="shared" si="80"/>
        <v>0</v>
      </c>
      <c r="AS158" s="9">
        <f t="shared" si="81"/>
        <v>0</v>
      </c>
      <c r="AU158" s="40">
        <f t="shared" si="84"/>
        <v>1</v>
      </c>
      <c r="AV158" s="40">
        <f t="shared" si="82"/>
        <v>0</v>
      </c>
    </row>
    <row r="159" spans="1:48" ht="12.75">
      <c r="A159">
        <f t="shared" si="92"/>
        <v>114</v>
      </c>
      <c r="B159">
        <f t="shared" si="93"/>
        <v>115</v>
      </c>
      <c r="C159">
        <f t="shared" si="54"/>
        <v>114.5</v>
      </c>
      <c r="D159" s="1">
        <f t="shared" si="85"/>
        <v>2.7584456038331434E-69</v>
      </c>
      <c r="E159" s="1">
        <f t="shared" si="55"/>
        <v>719.4247168500001</v>
      </c>
      <c r="F159" s="1">
        <f t="shared" si="56"/>
        <v>1.9844939474837867E-66</v>
      </c>
      <c r="G159" s="1">
        <f t="shared" si="57"/>
        <v>28776.988674000004</v>
      </c>
      <c r="H159" s="1">
        <f t="shared" si="58"/>
        <v>28776.988674000004</v>
      </c>
      <c r="I159" s="1"/>
      <c r="J159" s="1">
        <f>SUM($H$45:H159)</f>
        <v>1672110.816789013</v>
      </c>
      <c r="K159" s="1">
        <f t="shared" si="59"/>
        <v>1293.1012399611304</v>
      </c>
      <c r="L159" s="1">
        <f>SUM($G$45:G159)</f>
        <v>1661902.5118500001</v>
      </c>
      <c r="M159" s="1">
        <f t="shared" si="60"/>
        <v>10208.304939012975</v>
      </c>
      <c r="N159" s="23">
        <f t="shared" si="61"/>
        <v>0.12667149420853394</v>
      </c>
      <c r="O159" s="179">
        <f t="shared" si="62"/>
        <v>1</v>
      </c>
      <c r="P159" s="179"/>
      <c r="Q159" s="164">
        <f t="shared" si="63"/>
        <v>6.8961140095828585E-71</v>
      </c>
      <c r="R159" s="165">
        <f t="shared" si="64"/>
        <v>4.961234868709467E-68</v>
      </c>
      <c r="S159" s="165">
        <f t="shared" si="94"/>
        <v>1.9844939474837862E-66</v>
      </c>
      <c r="T159" s="155">
        <f t="shared" si="95"/>
        <v>1.943999478208804E-70</v>
      </c>
      <c r="U159" s="155">
        <f>SUM($T$45:T159)</f>
        <v>1.0000000000000002</v>
      </c>
      <c r="W159" s="1">
        <f t="shared" si="67"/>
        <v>1.9844939474837867E-66</v>
      </c>
      <c r="X159" s="1">
        <f t="shared" si="68"/>
        <v>169.63781616726857</v>
      </c>
      <c r="Y159" s="8">
        <f t="shared" si="86"/>
        <v>10208.304939013124</v>
      </c>
      <c r="Z159" s="9">
        <f t="shared" si="87"/>
        <v>8.726227453701398E+71</v>
      </c>
      <c r="AA159" s="11">
        <f t="shared" si="69"/>
        <v>0</v>
      </c>
      <c r="AB159" s="6">
        <f t="shared" si="88"/>
        <v>0</v>
      </c>
      <c r="AC159" s="11">
        <f t="shared" si="89"/>
        <v>0</v>
      </c>
      <c r="AE159" s="1">
        <f t="shared" si="70"/>
        <v>1.9844939474837865E-66</v>
      </c>
      <c r="AF159" s="1">
        <f t="shared" si="90"/>
        <v>169.63781616726857</v>
      </c>
      <c r="AG159">
        <f t="shared" si="71"/>
        <v>10208.304939013122</v>
      </c>
      <c r="AH159">
        <f t="shared" si="72"/>
        <v>8.726227453701398E+71</v>
      </c>
      <c r="AI159" s="11">
        <f t="shared" si="73"/>
        <v>0</v>
      </c>
      <c r="AJ159" s="11">
        <f t="shared" si="74"/>
        <v>0</v>
      </c>
      <c r="AK159" s="11">
        <f t="shared" si="75"/>
        <v>0</v>
      </c>
      <c r="AM159">
        <f t="shared" si="76"/>
        <v>1.9844939474837865E-66</v>
      </c>
      <c r="AN159">
        <f t="shared" si="91"/>
        <v>169.63781616726857</v>
      </c>
      <c r="AO159" s="1">
        <f t="shared" si="77"/>
        <v>10208.304939013122</v>
      </c>
      <c r="AP159" s="1">
        <f t="shared" si="78"/>
        <v>8.726227453701398E+71</v>
      </c>
      <c r="AQ159" s="9">
        <f t="shared" si="79"/>
        <v>0</v>
      </c>
      <c r="AR159" s="9">
        <f t="shared" si="80"/>
        <v>0</v>
      </c>
      <c r="AS159" s="9">
        <f t="shared" si="81"/>
        <v>0</v>
      </c>
      <c r="AU159" s="40">
        <f t="shared" si="84"/>
        <v>1</v>
      </c>
      <c r="AV159" s="40">
        <f t="shared" si="82"/>
        <v>0</v>
      </c>
    </row>
    <row r="160" spans="1:48" ht="12.75">
      <c r="A160">
        <f t="shared" si="92"/>
        <v>115</v>
      </c>
      <c r="B160">
        <f t="shared" si="93"/>
        <v>116</v>
      </c>
      <c r="C160">
        <f t="shared" si="54"/>
        <v>115.5</v>
      </c>
      <c r="D160" s="1">
        <f t="shared" si="85"/>
        <v>1.621011961965604E-70</v>
      </c>
      <c r="E160" s="1">
        <f t="shared" si="55"/>
        <v>725.70790215</v>
      </c>
      <c r="F160" s="1">
        <f t="shared" si="56"/>
        <v>1.176381190278114E-67</v>
      </c>
      <c r="G160" s="1">
        <f t="shared" si="57"/>
        <v>29028.316086</v>
      </c>
      <c r="H160" s="1">
        <f t="shared" si="58"/>
        <v>29028.316086</v>
      </c>
      <c r="I160" s="1"/>
      <c r="J160" s="1">
        <f>SUM($H$45:H160)</f>
        <v>1701139.1328750132</v>
      </c>
      <c r="K160" s="1">
        <f t="shared" si="59"/>
        <v>1304.2772454026074</v>
      </c>
      <c r="L160" s="1">
        <f>SUM($G$45:G160)</f>
        <v>1690930.8279360002</v>
      </c>
      <c r="M160" s="1">
        <f t="shared" si="60"/>
        <v>10208.304939012975</v>
      </c>
      <c r="N160" s="23">
        <f t="shared" si="61"/>
        <v>0.1277662896234677</v>
      </c>
      <c r="O160" s="179">
        <f t="shared" si="62"/>
        <v>1</v>
      </c>
      <c r="P160" s="179"/>
      <c r="Q160" s="164">
        <f t="shared" si="63"/>
        <v>4.0525299049140097E-72</v>
      </c>
      <c r="R160" s="165">
        <f t="shared" si="64"/>
        <v>2.940952975695285E-69</v>
      </c>
      <c r="S160" s="165">
        <f t="shared" si="94"/>
        <v>1.1763811902781138E-67</v>
      </c>
      <c r="T160" s="155">
        <f t="shared" si="95"/>
        <v>1.1523766162022974E-71</v>
      </c>
      <c r="U160" s="155">
        <f>SUM($T$45:T160)</f>
        <v>1.0000000000000002</v>
      </c>
      <c r="W160" s="1">
        <f t="shared" si="67"/>
        <v>1.176381190278114E-67</v>
      </c>
      <c r="X160" s="1">
        <f t="shared" si="68"/>
        <v>170.37698226579786</v>
      </c>
      <c r="Y160" s="8">
        <f t="shared" si="86"/>
        <v>10208.304939013122</v>
      </c>
      <c r="Z160" s="9">
        <f t="shared" si="87"/>
        <v>1.4784835085189592E+73</v>
      </c>
      <c r="AA160" s="11">
        <f t="shared" si="69"/>
        <v>0</v>
      </c>
      <c r="AB160" s="6">
        <f t="shared" si="88"/>
        <v>0</v>
      </c>
      <c r="AC160" s="11">
        <f t="shared" si="89"/>
        <v>0</v>
      </c>
      <c r="AE160" s="1">
        <f t="shared" si="70"/>
        <v>1.176381190278114E-67</v>
      </c>
      <c r="AF160" s="1">
        <f t="shared" si="90"/>
        <v>170.37698226579786</v>
      </c>
      <c r="AG160">
        <f t="shared" si="71"/>
        <v>10208.304939013122</v>
      </c>
      <c r="AH160">
        <f t="shared" si="72"/>
        <v>1.4784835085189592E+73</v>
      </c>
      <c r="AI160" s="11">
        <f t="shared" si="73"/>
        <v>0</v>
      </c>
      <c r="AJ160" s="11">
        <f t="shared" si="74"/>
        <v>0</v>
      </c>
      <c r="AK160" s="11">
        <f t="shared" si="75"/>
        <v>0</v>
      </c>
      <c r="AM160">
        <f t="shared" si="76"/>
        <v>1.176381190278114E-67</v>
      </c>
      <c r="AN160">
        <f t="shared" si="91"/>
        <v>170.37698226579786</v>
      </c>
      <c r="AO160" s="1">
        <f t="shared" si="77"/>
        <v>10208.304939013122</v>
      </c>
      <c r="AP160" s="1">
        <f t="shared" si="78"/>
        <v>1.4784835085189592E+73</v>
      </c>
      <c r="AQ160" s="9">
        <f t="shared" si="79"/>
        <v>0</v>
      </c>
      <c r="AR160" s="9">
        <f t="shared" si="80"/>
        <v>0</v>
      </c>
      <c r="AS160" s="9">
        <f t="shared" si="81"/>
        <v>0</v>
      </c>
      <c r="AU160" s="40">
        <f t="shared" si="84"/>
        <v>1</v>
      </c>
      <c r="AV160" s="40">
        <f t="shared" si="82"/>
        <v>0</v>
      </c>
    </row>
    <row r="161" spans="1:48" ht="12.75">
      <c r="A161">
        <f t="shared" si="92"/>
        <v>116</v>
      </c>
      <c r="B161">
        <f t="shared" si="93"/>
        <v>117</v>
      </c>
      <c r="C161">
        <f t="shared" si="54"/>
        <v>116.5</v>
      </c>
      <c r="D161" s="1">
        <f t="shared" si="85"/>
        <v>9.294044047930316E-72</v>
      </c>
      <c r="E161" s="1">
        <f t="shared" si="55"/>
        <v>731.99108745</v>
      </c>
      <c r="F161" s="1">
        <f t="shared" si="56"/>
        <v>6.803157409452712E-69</v>
      </c>
      <c r="G161" s="1">
        <f t="shared" si="57"/>
        <v>29279.643498</v>
      </c>
      <c r="H161" s="1">
        <f t="shared" si="58"/>
        <v>29279.643498</v>
      </c>
      <c r="I161" s="1"/>
      <c r="J161" s="1">
        <f>SUM($H$45:H161)</f>
        <v>1730418.7763730132</v>
      </c>
      <c r="K161" s="1">
        <f t="shared" si="59"/>
        <v>1315.4538290540695</v>
      </c>
      <c r="L161" s="1">
        <f>SUM($G$45:G161)</f>
        <v>1720210.4714340002</v>
      </c>
      <c r="M161" s="1">
        <f t="shared" si="60"/>
        <v>10208.304939012975</v>
      </c>
      <c r="N161" s="23">
        <f t="shared" si="61"/>
        <v>0.12886114167953713</v>
      </c>
      <c r="O161" s="179">
        <f t="shared" si="62"/>
        <v>1</v>
      </c>
      <c r="P161" s="179"/>
      <c r="Q161" s="164">
        <f t="shared" si="63"/>
        <v>2.323511011982579E-73</v>
      </c>
      <c r="R161" s="165">
        <f t="shared" si="64"/>
        <v>1.700789352363178E-70</v>
      </c>
      <c r="S161" s="165">
        <f t="shared" si="94"/>
        <v>6.80315740945271E-69</v>
      </c>
      <c r="T161" s="155">
        <f t="shared" si="95"/>
        <v>6.664335999067833E-73</v>
      </c>
      <c r="U161" s="155">
        <f>SUM($T$45:T161)</f>
        <v>1.0000000000000002</v>
      </c>
      <c r="W161" s="1">
        <f t="shared" si="67"/>
        <v>6.803157409452712E-69</v>
      </c>
      <c r="X161" s="1">
        <f t="shared" si="68"/>
        <v>171.11295537743482</v>
      </c>
      <c r="Y161" s="8">
        <f t="shared" si="86"/>
        <v>10208.304939013122</v>
      </c>
      <c r="Z161" s="9">
        <f t="shared" si="87"/>
        <v>2.567591961170161E+74</v>
      </c>
      <c r="AA161" s="11">
        <f t="shared" si="69"/>
        <v>0</v>
      </c>
      <c r="AB161" s="6">
        <f t="shared" si="88"/>
        <v>0</v>
      </c>
      <c r="AC161" s="11">
        <f t="shared" si="89"/>
        <v>0</v>
      </c>
      <c r="AE161" s="1">
        <f t="shared" si="70"/>
        <v>6.803157409452712E-69</v>
      </c>
      <c r="AF161" s="1">
        <f t="shared" si="90"/>
        <v>171.11295537743482</v>
      </c>
      <c r="AG161">
        <f t="shared" si="71"/>
        <v>10208.304939013122</v>
      </c>
      <c r="AH161">
        <f t="shared" si="72"/>
        <v>2.567591961170161E+74</v>
      </c>
      <c r="AI161" s="11">
        <f t="shared" si="73"/>
        <v>0</v>
      </c>
      <c r="AJ161" s="11">
        <f t="shared" si="74"/>
        <v>0</v>
      </c>
      <c r="AK161" s="11">
        <f t="shared" si="75"/>
        <v>0</v>
      </c>
      <c r="AM161">
        <f t="shared" si="76"/>
        <v>6.803157409452712E-69</v>
      </c>
      <c r="AN161">
        <f t="shared" si="91"/>
        <v>171.11295537743482</v>
      </c>
      <c r="AO161" s="1">
        <f t="shared" si="77"/>
        <v>10208.304939013122</v>
      </c>
      <c r="AP161" s="1">
        <f t="shared" si="78"/>
        <v>2.567591961170161E+74</v>
      </c>
      <c r="AQ161" s="9">
        <f t="shared" si="79"/>
        <v>0</v>
      </c>
      <c r="AR161" s="9">
        <f t="shared" si="80"/>
        <v>0</v>
      </c>
      <c r="AS161" s="9">
        <f t="shared" si="81"/>
        <v>0</v>
      </c>
      <c r="AU161" s="40">
        <f t="shared" si="84"/>
        <v>1</v>
      </c>
      <c r="AV161" s="40">
        <f t="shared" si="82"/>
        <v>0</v>
      </c>
    </row>
    <row r="162" spans="1:48" ht="12.75">
      <c r="A162">
        <f t="shared" si="92"/>
        <v>117</v>
      </c>
      <c r="B162">
        <f t="shared" si="93"/>
        <v>118</v>
      </c>
      <c r="C162">
        <f t="shared" si="54"/>
        <v>117.5</v>
      </c>
      <c r="D162" s="1">
        <f t="shared" si="85"/>
        <v>5.1990015207540944E-73</v>
      </c>
      <c r="E162" s="1">
        <f t="shared" si="55"/>
        <v>738.27427275</v>
      </c>
      <c r="F162" s="1">
        <f t="shared" si="56"/>
        <v>3.838289066760873E-70</v>
      </c>
      <c r="G162" s="1">
        <f t="shared" si="57"/>
        <v>29530.97091</v>
      </c>
      <c r="H162" s="1">
        <f t="shared" si="58"/>
        <v>29530.97091</v>
      </c>
      <c r="I162" s="1"/>
      <c r="J162" s="1">
        <f>SUM($H$45:H162)</f>
        <v>1759949.747283013</v>
      </c>
      <c r="K162" s="1">
        <f t="shared" si="59"/>
        <v>1326.6309763016288</v>
      </c>
      <c r="L162" s="1">
        <f>SUM($G$45:G162)</f>
        <v>1749741.442344</v>
      </c>
      <c r="M162" s="1">
        <f t="shared" si="60"/>
        <v>10208.304939012975</v>
      </c>
      <c r="N162" s="23">
        <f t="shared" si="61"/>
        <v>0.12995604894517374</v>
      </c>
      <c r="O162" s="179">
        <f t="shared" si="62"/>
        <v>1</v>
      </c>
      <c r="P162" s="179"/>
      <c r="Q162" s="164">
        <f t="shared" si="63"/>
        <v>1.2997503801885237E-74</v>
      </c>
      <c r="R162" s="165">
        <f t="shared" si="64"/>
        <v>9.595722666902184E-72</v>
      </c>
      <c r="S162" s="165">
        <f t="shared" si="94"/>
        <v>3.838289066760873E-70</v>
      </c>
      <c r="T162" s="155">
        <f t="shared" si="95"/>
        <v>3.759967095116907E-74</v>
      </c>
      <c r="U162" s="155">
        <f>SUM($T$45:T162)</f>
        <v>1.0000000000000002</v>
      </c>
      <c r="W162" s="1">
        <f t="shared" si="67"/>
        <v>3.838289066760873E-70</v>
      </c>
      <c r="X162" s="1">
        <f t="shared" si="68"/>
        <v>171.84577652651228</v>
      </c>
      <c r="Y162" s="8">
        <f t="shared" si="86"/>
        <v>10208.30493901312</v>
      </c>
      <c r="Z162" s="9">
        <f t="shared" si="87"/>
        <v>4.5704063939732206E+75</v>
      </c>
      <c r="AA162" s="11">
        <f t="shared" si="69"/>
        <v>0</v>
      </c>
      <c r="AB162" s="6">
        <f t="shared" si="88"/>
        <v>0</v>
      </c>
      <c r="AC162" s="11">
        <f t="shared" si="89"/>
        <v>0</v>
      </c>
      <c r="AE162" s="1">
        <f t="shared" si="70"/>
        <v>3.838289066760873E-70</v>
      </c>
      <c r="AF162" s="1">
        <f t="shared" si="90"/>
        <v>171.84577652651228</v>
      </c>
      <c r="AG162">
        <f t="shared" si="71"/>
        <v>10208.30493901312</v>
      </c>
      <c r="AH162">
        <f t="shared" si="72"/>
        <v>4.5704063939732206E+75</v>
      </c>
      <c r="AI162" s="11">
        <f t="shared" si="73"/>
        <v>0</v>
      </c>
      <c r="AJ162" s="11">
        <f t="shared" si="74"/>
        <v>0</v>
      </c>
      <c r="AK162" s="11">
        <f t="shared" si="75"/>
        <v>0</v>
      </c>
      <c r="AM162">
        <f t="shared" si="76"/>
        <v>3.838289066760873E-70</v>
      </c>
      <c r="AN162">
        <f t="shared" si="91"/>
        <v>171.84577652651228</v>
      </c>
      <c r="AO162" s="1">
        <f t="shared" si="77"/>
        <v>10208.30493901312</v>
      </c>
      <c r="AP162" s="1">
        <f t="shared" si="78"/>
        <v>4.5704063939732206E+75</v>
      </c>
      <c r="AQ162" s="9">
        <f t="shared" si="79"/>
        <v>0</v>
      </c>
      <c r="AR162" s="9">
        <f t="shared" si="80"/>
        <v>0</v>
      </c>
      <c r="AS162" s="9">
        <f t="shared" si="81"/>
        <v>0</v>
      </c>
      <c r="AU162" s="40">
        <f t="shared" si="84"/>
        <v>1</v>
      </c>
      <c r="AV162" s="40">
        <f t="shared" si="82"/>
        <v>0</v>
      </c>
    </row>
    <row r="163" spans="1:48" ht="12.75">
      <c r="A163">
        <f t="shared" si="92"/>
        <v>118</v>
      </c>
      <c r="B163">
        <f t="shared" si="93"/>
        <v>119</v>
      </c>
      <c r="C163">
        <f t="shared" si="54"/>
        <v>118.5</v>
      </c>
      <c r="D163" s="1">
        <f t="shared" si="85"/>
        <v>2.8374738891077E-74</v>
      </c>
      <c r="E163" s="1">
        <f t="shared" si="55"/>
        <v>744.55745805</v>
      </c>
      <c r="F163" s="1">
        <f t="shared" si="56"/>
        <v>2.112662346157277E-71</v>
      </c>
      <c r="G163" s="1">
        <f t="shared" si="57"/>
        <v>29782.298322000002</v>
      </c>
      <c r="H163" s="1">
        <f t="shared" si="58"/>
        <v>29782.298322000002</v>
      </c>
      <c r="I163" s="1"/>
      <c r="J163" s="1">
        <f>SUM($H$45:H163)</f>
        <v>1789732.0456050131</v>
      </c>
      <c r="K163" s="1">
        <f t="shared" si="59"/>
        <v>1337.808673019058</v>
      </c>
      <c r="L163" s="1">
        <f>SUM($G$45:G163)</f>
        <v>1779523.7406660002</v>
      </c>
      <c r="M163" s="1">
        <f t="shared" si="60"/>
        <v>10208.304939012975</v>
      </c>
      <c r="N163" s="23">
        <f t="shared" si="61"/>
        <v>0.13105101003657996</v>
      </c>
      <c r="O163" s="179">
        <f t="shared" si="62"/>
        <v>1</v>
      </c>
      <c r="P163" s="179"/>
      <c r="Q163" s="164">
        <f t="shared" si="63"/>
        <v>7.09368472276925E-76</v>
      </c>
      <c r="R163" s="165">
        <f t="shared" si="64"/>
        <v>5.281655865393192E-73</v>
      </c>
      <c r="S163" s="165">
        <f t="shared" si="94"/>
        <v>2.1126623461572763E-71</v>
      </c>
      <c r="T163" s="155">
        <f t="shared" si="95"/>
        <v>2.0695525445006114E-75</v>
      </c>
      <c r="U163" s="155">
        <f>SUM($T$45:T163)</f>
        <v>1.0000000000000002</v>
      </c>
      <c r="W163" s="1">
        <f t="shared" si="67"/>
        <v>2.112662346157277E-71</v>
      </c>
      <c r="X163" s="1">
        <f t="shared" si="68"/>
        <v>172.57548586633038</v>
      </c>
      <c r="Y163" s="8">
        <f t="shared" si="86"/>
        <v>10208.304939013124</v>
      </c>
      <c r="Z163" s="9">
        <f t="shared" si="87"/>
        <v>8.338782522092151E+76</v>
      </c>
      <c r="AA163" s="11">
        <f t="shared" si="69"/>
        <v>0</v>
      </c>
      <c r="AB163" s="6">
        <f t="shared" si="88"/>
        <v>0</v>
      </c>
      <c r="AC163" s="11">
        <f t="shared" si="89"/>
        <v>0</v>
      </c>
      <c r="AE163" s="1">
        <f t="shared" si="70"/>
        <v>2.112662346157277E-71</v>
      </c>
      <c r="AF163" s="1">
        <f t="shared" si="90"/>
        <v>172.57548586633038</v>
      </c>
      <c r="AG163">
        <f t="shared" si="71"/>
        <v>10208.304939013124</v>
      </c>
      <c r="AH163">
        <f t="shared" si="72"/>
        <v>8.338782522092151E+76</v>
      </c>
      <c r="AI163" s="11">
        <f t="shared" si="73"/>
        <v>0</v>
      </c>
      <c r="AJ163" s="11">
        <f t="shared" si="74"/>
        <v>0</v>
      </c>
      <c r="AK163" s="11">
        <f t="shared" si="75"/>
        <v>0</v>
      </c>
      <c r="AM163">
        <f t="shared" si="76"/>
        <v>2.112662346157277E-71</v>
      </c>
      <c r="AN163">
        <f t="shared" si="91"/>
        <v>172.57548586633038</v>
      </c>
      <c r="AO163" s="1">
        <f t="shared" si="77"/>
        <v>10208.304939013124</v>
      </c>
      <c r="AP163" s="1">
        <f t="shared" si="78"/>
        <v>8.338782522092151E+76</v>
      </c>
      <c r="AQ163" s="9">
        <f t="shared" si="79"/>
        <v>0</v>
      </c>
      <c r="AR163" s="9">
        <f t="shared" si="80"/>
        <v>0</v>
      </c>
      <c r="AS163" s="9">
        <f t="shared" si="81"/>
        <v>0</v>
      </c>
      <c r="AU163" s="40">
        <f t="shared" si="84"/>
        <v>1</v>
      </c>
      <c r="AV163" s="40">
        <f t="shared" si="82"/>
        <v>0</v>
      </c>
    </row>
    <row r="164" spans="1:48" ht="12.75">
      <c r="A164">
        <f t="shared" si="92"/>
        <v>119</v>
      </c>
      <c r="B164">
        <f t="shared" si="93"/>
        <v>120</v>
      </c>
      <c r="C164">
        <f t="shared" si="54"/>
        <v>119.5</v>
      </c>
      <c r="D164" s="1">
        <f t="shared" si="85"/>
        <v>1.5109166753158015E-75</v>
      </c>
      <c r="E164" s="1">
        <f t="shared" si="55"/>
        <v>750.84064335</v>
      </c>
      <c r="F164" s="1">
        <f t="shared" si="56"/>
        <v>1.1344576485423595E-72</v>
      </c>
      <c r="G164" s="1">
        <f t="shared" si="57"/>
        <v>30033.625734</v>
      </c>
      <c r="H164" s="1">
        <f t="shared" si="58"/>
        <v>30033.625734</v>
      </c>
      <c r="I164" s="1"/>
      <c r="J164" s="1">
        <f>SUM($H$45:H164)</f>
        <v>1819765.6713390131</v>
      </c>
      <c r="K164" s="1">
        <f t="shared" si="59"/>
        <v>1348.9869055476458</v>
      </c>
      <c r="L164" s="1">
        <f>SUM($G$45:G164)</f>
        <v>1809557.3664000002</v>
      </c>
      <c r="M164" s="1">
        <f t="shared" si="60"/>
        <v>10208.304939012975</v>
      </c>
      <c r="N164" s="23">
        <f t="shared" si="61"/>
        <v>0.13214602361575586</v>
      </c>
      <c r="O164" s="179">
        <f t="shared" si="62"/>
        <v>1</v>
      </c>
      <c r="P164" s="179"/>
      <c r="Q164" s="164">
        <f t="shared" si="63"/>
        <v>3.777291688289504E-77</v>
      </c>
      <c r="R164" s="165">
        <f t="shared" si="64"/>
        <v>2.8361441213558987E-74</v>
      </c>
      <c r="S164" s="165">
        <f t="shared" si="94"/>
        <v>1.1344576485423592E-72</v>
      </c>
      <c r="T164" s="155">
        <f t="shared" si="95"/>
        <v>1.1113085427207389E-76</v>
      </c>
      <c r="U164" s="155">
        <f>SUM($T$45:T164)</f>
        <v>1.0000000000000002</v>
      </c>
      <c r="W164" s="1">
        <f t="shared" si="67"/>
        <v>1.1344576485423595E-72</v>
      </c>
      <c r="X164" s="1">
        <f t="shared" si="68"/>
        <v>173.30212270483014</v>
      </c>
      <c r="Y164" s="8">
        <f t="shared" si="86"/>
        <v>10208.304939013124</v>
      </c>
      <c r="Z164" s="9">
        <f t="shared" si="87"/>
        <v>1.559442009512018E+78</v>
      </c>
      <c r="AA164" s="11">
        <f t="shared" si="69"/>
        <v>0</v>
      </c>
      <c r="AB164" s="6">
        <f t="shared" si="88"/>
        <v>0</v>
      </c>
      <c r="AC164" s="11">
        <f t="shared" si="89"/>
        <v>0</v>
      </c>
      <c r="AE164" s="1">
        <f t="shared" si="70"/>
        <v>1.1344576485423595E-72</v>
      </c>
      <c r="AF164" s="1">
        <f t="shared" si="90"/>
        <v>173.30212270483014</v>
      </c>
      <c r="AG164">
        <f t="shared" si="71"/>
        <v>10208.304939013124</v>
      </c>
      <c r="AH164">
        <f t="shared" si="72"/>
        <v>1.559442009512018E+78</v>
      </c>
      <c r="AI164" s="11">
        <f t="shared" si="73"/>
        <v>0</v>
      </c>
      <c r="AJ164" s="11">
        <f t="shared" si="74"/>
        <v>0</v>
      </c>
      <c r="AK164" s="11">
        <f t="shared" si="75"/>
        <v>0</v>
      </c>
      <c r="AM164">
        <f t="shared" si="76"/>
        <v>1.1344576485423595E-72</v>
      </c>
      <c r="AN164">
        <f t="shared" si="91"/>
        <v>173.30212270483014</v>
      </c>
      <c r="AO164" s="1">
        <f t="shared" si="77"/>
        <v>10208.304939013124</v>
      </c>
      <c r="AP164" s="1">
        <f t="shared" si="78"/>
        <v>1.559442009512018E+78</v>
      </c>
      <c r="AQ164" s="9">
        <f t="shared" si="79"/>
        <v>0</v>
      </c>
      <c r="AR164" s="9">
        <f t="shared" si="80"/>
        <v>0</v>
      </c>
      <c r="AS164" s="9">
        <f t="shared" si="81"/>
        <v>0</v>
      </c>
      <c r="AU164" s="40">
        <f t="shared" si="84"/>
        <v>1</v>
      </c>
      <c r="AV164" s="40">
        <f t="shared" si="82"/>
        <v>0</v>
      </c>
    </row>
    <row r="165" spans="1:48" ht="12.75">
      <c r="A165">
        <f t="shared" si="92"/>
        <v>120</v>
      </c>
      <c r="B165">
        <f t="shared" si="93"/>
        <v>121</v>
      </c>
      <c r="C165">
        <f t="shared" si="54"/>
        <v>120.5</v>
      </c>
      <c r="D165" s="1">
        <f t="shared" si="85"/>
        <v>7.849569990228587E-77</v>
      </c>
      <c r="E165" s="1">
        <f t="shared" si="55"/>
        <v>757.1238286500001</v>
      </c>
      <c r="F165" s="1">
        <f t="shared" si="56"/>
        <v>5.943096484258011E-74</v>
      </c>
      <c r="G165" s="1">
        <f t="shared" si="57"/>
        <v>30284.953146000003</v>
      </c>
      <c r="H165" s="1">
        <f t="shared" si="58"/>
        <v>30284.953146000003</v>
      </c>
      <c r="I165" s="1"/>
      <c r="J165" s="1">
        <f>SUM($H$45:H165)</f>
        <v>1850050.624485013</v>
      </c>
      <c r="K165" s="1">
        <f t="shared" si="59"/>
        <v>1360.1656606770416</v>
      </c>
      <c r="L165" s="1">
        <f>SUM($G$45:G165)</f>
        <v>1839842.319546</v>
      </c>
      <c r="M165" s="1">
        <f t="shared" si="60"/>
        <v>10208.304939012975</v>
      </c>
      <c r="N165" s="23">
        <f t="shared" si="61"/>
        <v>0.13324108838862272</v>
      </c>
      <c r="O165" s="179">
        <f t="shared" si="62"/>
        <v>1</v>
      </c>
      <c r="P165" s="179"/>
      <c r="Q165" s="164">
        <f t="shared" si="63"/>
        <v>1.9623924975571467E-78</v>
      </c>
      <c r="R165" s="165">
        <f t="shared" si="64"/>
        <v>1.4857741210645029E-75</v>
      </c>
      <c r="S165" s="165">
        <f t="shared" si="94"/>
        <v>5.9430964842580104E-74</v>
      </c>
      <c r="T165" s="155">
        <f t="shared" si="95"/>
        <v>5.821824994221377E-78</v>
      </c>
      <c r="U165" s="155">
        <f>SUM($T$45:T165)</f>
        <v>1.0000000000000002</v>
      </c>
      <c r="W165" s="1">
        <f t="shared" si="67"/>
        <v>5.943096484258011E-74</v>
      </c>
      <c r="X165" s="1">
        <f t="shared" si="68"/>
        <v>174.02572552930215</v>
      </c>
      <c r="Y165" s="8">
        <f t="shared" si="86"/>
        <v>10208.30493901312</v>
      </c>
      <c r="Z165" s="9">
        <f t="shared" si="87"/>
        <v>2.989195410408875E+79</v>
      </c>
      <c r="AA165" s="11">
        <f t="shared" si="69"/>
        <v>0</v>
      </c>
      <c r="AB165" s="6">
        <f t="shared" si="88"/>
        <v>0</v>
      </c>
      <c r="AC165" s="11">
        <f t="shared" si="89"/>
        <v>0</v>
      </c>
      <c r="AE165" s="1">
        <f t="shared" si="70"/>
        <v>5.943096484258011E-74</v>
      </c>
      <c r="AF165" s="1">
        <f t="shared" si="90"/>
        <v>174.02572552930215</v>
      </c>
      <c r="AG165">
        <f t="shared" si="71"/>
        <v>10208.30493901312</v>
      </c>
      <c r="AH165">
        <f t="shared" si="72"/>
        <v>2.989195410408875E+79</v>
      </c>
      <c r="AI165" s="11">
        <f t="shared" si="73"/>
        <v>0</v>
      </c>
      <c r="AJ165" s="11">
        <f t="shared" si="74"/>
        <v>0</v>
      </c>
      <c r="AK165" s="11">
        <f t="shared" si="75"/>
        <v>0</v>
      </c>
      <c r="AM165">
        <f t="shared" si="76"/>
        <v>5.943096484258011E-74</v>
      </c>
      <c r="AN165">
        <f t="shared" si="91"/>
        <v>174.02572552930215</v>
      </c>
      <c r="AO165" s="1">
        <f t="shared" si="77"/>
        <v>10208.30493901312</v>
      </c>
      <c r="AP165" s="1">
        <f t="shared" si="78"/>
        <v>2.989195410408875E+79</v>
      </c>
      <c r="AQ165" s="9">
        <f t="shared" si="79"/>
        <v>0</v>
      </c>
      <c r="AR165" s="9">
        <f t="shared" si="80"/>
        <v>0</v>
      </c>
      <c r="AS165" s="9">
        <f t="shared" si="81"/>
        <v>0</v>
      </c>
      <c r="AU165" s="40">
        <f t="shared" si="84"/>
        <v>1</v>
      </c>
      <c r="AV165" s="40">
        <f t="shared" si="82"/>
        <v>0</v>
      </c>
    </row>
    <row r="166" spans="4:45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Q166" s="164"/>
      <c r="R166" s="165"/>
      <c r="S166" s="165"/>
      <c r="W166" s="1"/>
      <c r="X166" s="1"/>
      <c r="Y166" s="8"/>
      <c r="AA166" s="11"/>
      <c r="AC166" s="11"/>
      <c r="AI166" s="11"/>
      <c r="AJ166" s="11"/>
      <c r="AK166" s="11"/>
      <c r="AO166" s="1"/>
      <c r="AP166" s="1"/>
      <c r="AQ166" s="9"/>
      <c r="AR166" s="9"/>
      <c r="AS166" s="9"/>
    </row>
    <row r="167" spans="4:45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Q167" s="164"/>
      <c r="R167" s="165"/>
      <c r="S167" s="165"/>
      <c r="W167" s="1"/>
      <c r="X167" s="1"/>
      <c r="Y167" s="8"/>
      <c r="AA167" s="11"/>
      <c r="AC167" s="11"/>
      <c r="AI167" s="11"/>
      <c r="AJ167" s="11"/>
      <c r="AK167" s="11"/>
      <c r="AO167" s="1"/>
      <c r="AP167" s="1"/>
      <c r="AQ167" s="9"/>
      <c r="AR167" s="9"/>
      <c r="AS167" s="9"/>
    </row>
    <row r="168" ht="12.75">
      <c r="AQ168" s="9"/>
    </row>
    <row r="169" spans="6:46" ht="12.75">
      <c r="F169" s="29" t="s">
        <v>59</v>
      </c>
      <c r="AA169" s="6" t="s">
        <v>40</v>
      </c>
      <c r="AB169" s="6" t="s">
        <v>20</v>
      </c>
      <c r="AC169" s="6" t="s">
        <v>20</v>
      </c>
      <c r="AH169" s="6"/>
      <c r="AI169" s="11" t="str">
        <f>AA169</f>
        <v>weights</v>
      </c>
      <c r="AJ169" s="11" t="str">
        <f>AB169</f>
        <v>weighted</v>
      </c>
      <c r="AK169" s="11" t="str">
        <f>AC169</f>
        <v>weighted</v>
      </c>
      <c r="AL169" s="6"/>
      <c r="AM169" s="6"/>
      <c r="AN169" s="6"/>
      <c r="AO169" s="6"/>
      <c r="AP169" s="6"/>
      <c r="AQ169" s="11" t="str">
        <f aca="true" t="shared" si="96" ref="AQ169:AS170">AI169</f>
        <v>weights</v>
      </c>
      <c r="AR169" s="11" t="str">
        <f t="shared" si="96"/>
        <v>weighted</v>
      </c>
      <c r="AS169" s="11" t="str">
        <f t="shared" si="96"/>
        <v>weighted</v>
      </c>
      <c r="AT169" s="6"/>
    </row>
    <row r="170" spans="6:46" ht="12.75">
      <c r="F170" s="29" t="s">
        <v>8</v>
      </c>
      <c r="AB170" s="6" t="s">
        <v>8</v>
      </c>
      <c r="AC170" s="6" t="s">
        <v>25</v>
      </c>
      <c r="AH170" s="6"/>
      <c r="AI170" s="11" t="s">
        <v>29</v>
      </c>
      <c r="AJ170" s="11" t="str">
        <f>AB170</f>
        <v>total flux</v>
      </c>
      <c r="AK170" s="11" t="str">
        <f>AC170</f>
        <v>variance</v>
      </c>
      <c r="AL170" s="6"/>
      <c r="AM170" s="6"/>
      <c r="AN170" s="6"/>
      <c r="AO170" s="6"/>
      <c r="AP170" s="6"/>
      <c r="AQ170" s="11" t="str">
        <f t="shared" si="96"/>
        <v> </v>
      </c>
      <c r="AR170" s="11" t="str">
        <f t="shared" si="96"/>
        <v>total flux</v>
      </c>
      <c r="AS170" s="11" t="str">
        <f t="shared" si="96"/>
        <v>variance</v>
      </c>
      <c r="AT170" s="6"/>
    </row>
    <row r="171" spans="6:46" ht="12.75">
      <c r="F171" s="21">
        <f>SUM(F45:F165)</f>
        <v>10208.304939013122</v>
      </c>
      <c r="Q171" s="164">
        <f>SUM(Q45:Q165)</f>
        <v>7.983502645734197</v>
      </c>
      <c r="R171" s="166">
        <f>SUM(R45:R165)</f>
        <v>255.2076234753281</v>
      </c>
      <c r="S171" s="166">
        <f>SUM(S45:S165)</f>
        <v>10208.30493901312</v>
      </c>
      <c r="T171" s="155">
        <f>SUM(T45:T165)</f>
        <v>1.0000000000000002</v>
      </c>
      <c r="V171" s="30"/>
      <c r="Z171" s="11" t="s">
        <v>26</v>
      </c>
      <c r="AA171" s="11">
        <f>SUM(AA45:AA165)</f>
        <v>3.007864112361499E-05</v>
      </c>
      <c r="AB171" s="11">
        <f>SUM(AB45:AB165)</f>
        <v>0.30705194074100234</v>
      </c>
      <c r="AC171" s="11">
        <f>SUM(AC45:AC165)</f>
        <v>3.0078641123614998E-05</v>
      </c>
      <c r="AH171" s="11" t="str">
        <f>Z171</f>
        <v>sums</v>
      </c>
      <c r="AI171" s="11">
        <f>SUM(AI45:AI165)</f>
        <v>3.007864112361499E-05</v>
      </c>
      <c r="AJ171" s="11">
        <f>SUM(AJ45:AJ165)</f>
        <v>0.30705194074100234</v>
      </c>
      <c r="AK171" s="11">
        <f>SUM(AK45:AK165)</f>
        <v>3.0078641123614998E-05</v>
      </c>
      <c r="AL171" s="6"/>
      <c r="AM171" s="6"/>
      <c r="AN171" s="6"/>
      <c r="AO171" s="6"/>
      <c r="AP171" s="11" t="str">
        <f>AH171</f>
        <v>sums</v>
      </c>
      <c r="AQ171" s="11">
        <f>SUM(AQ45:AQ165)</f>
        <v>3.007864112361499E-05</v>
      </c>
      <c r="AR171" s="11">
        <f>SUM(AR45:AR165)</f>
        <v>0.30705194074100234</v>
      </c>
      <c r="AS171" s="11">
        <f>SUM(AS45:AS165)</f>
        <v>3.0078641123614998E-05</v>
      </c>
      <c r="AT171" s="6"/>
    </row>
    <row r="172" spans="6:46" ht="12.75">
      <c r="F172" s="63"/>
      <c r="Z172" s="11"/>
      <c r="AH172" s="11"/>
      <c r="AI172" s="11" t="s">
        <v>29</v>
      </c>
      <c r="AJ172" s="11" t="s">
        <v>29</v>
      </c>
      <c r="AK172" s="11" t="s">
        <v>29</v>
      </c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6:46" ht="12.75">
      <c r="Z173" s="11"/>
      <c r="AC173" s="6">
        <f>SQRT(AC171)</f>
        <v>0.005484399796113974</v>
      </c>
      <c r="AD173" s="6" t="s">
        <v>9</v>
      </c>
      <c r="AH173" s="11"/>
      <c r="AI173" s="11" t="s">
        <v>29</v>
      </c>
      <c r="AJ173" s="11" t="s">
        <v>29</v>
      </c>
      <c r="AK173" s="53">
        <f>SQRT(AK171)</f>
        <v>0.005484399796113974</v>
      </c>
      <c r="AL173" s="6" t="s">
        <v>9</v>
      </c>
      <c r="AM173" s="6"/>
      <c r="AN173" s="6"/>
      <c r="AO173" s="6"/>
      <c r="AP173" s="6"/>
      <c r="AQ173" s="6"/>
      <c r="AR173" s="6"/>
      <c r="AS173" s="6">
        <f>SQRT(AS171)</f>
        <v>0.005484399796113974</v>
      </c>
      <c r="AT173" s="6" t="s">
        <v>9</v>
      </c>
    </row>
    <row r="174" spans="26:46" ht="12.75">
      <c r="Z174" s="11"/>
      <c r="AH174" s="11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6:46" ht="12.75">
      <c r="Z175" s="11" t="s">
        <v>41</v>
      </c>
      <c r="AH175" s="11" t="str">
        <f>Z175</f>
        <v>now divide by weights:</v>
      </c>
      <c r="AL175" s="6"/>
      <c r="AM175" s="6"/>
      <c r="AN175" s="6"/>
      <c r="AO175" s="6"/>
      <c r="AP175" s="11" t="str">
        <f>AH175</f>
        <v>now divide by weights:</v>
      </c>
      <c r="AQ175" s="6"/>
      <c r="AR175" s="6"/>
      <c r="AS175" s="6"/>
      <c r="AT175" s="6"/>
    </row>
    <row r="176" spans="28:46" ht="12.75">
      <c r="AB176" s="7" t="s">
        <v>6</v>
      </c>
      <c r="AC176" s="7" t="s">
        <v>9</v>
      </c>
      <c r="AD176" s="7" t="s">
        <v>42</v>
      </c>
      <c r="AH176" s="11"/>
      <c r="AI176" s="11"/>
      <c r="AJ176" s="22" t="str">
        <f>AB176</f>
        <v>flux</v>
      </c>
      <c r="AK176" s="22" t="str">
        <f>AC176</f>
        <v>error</v>
      </c>
      <c r="AL176" s="22" t="str">
        <f>AD176</f>
        <v>error/flux</v>
      </c>
      <c r="AM176" s="22"/>
      <c r="AN176" s="22"/>
      <c r="AO176" s="22"/>
      <c r="AP176" s="22"/>
      <c r="AQ176" s="22"/>
      <c r="AR176" s="22" t="str">
        <f>AJ176</f>
        <v>flux</v>
      </c>
      <c r="AS176" s="22" t="str">
        <f>AK176</f>
        <v>error</v>
      </c>
      <c r="AT176" s="22" t="str">
        <f>AL176</f>
        <v>error/flux</v>
      </c>
    </row>
    <row r="177" spans="28:46" ht="12.75">
      <c r="AB177" s="3">
        <f>AB171/AA171</f>
        <v>10208.30493901313</v>
      </c>
      <c r="AC177" s="4">
        <f>AC173/AA171</f>
        <v>182.33535795631826</v>
      </c>
      <c r="AD177" s="3">
        <f>AC177/AB177</f>
        <v>0.017861472501618396</v>
      </c>
      <c r="AE177" s="55"/>
      <c r="AF177" s="55"/>
      <c r="AG177" s="56"/>
      <c r="AH177" s="57"/>
      <c r="AI177" s="57"/>
      <c r="AJ177" s="60">
        <f>AJ171/AI171</f>
        <v>10208.30493901313</v>
      </c>
      <c r="AK177" s="60">
        <f>AK173/AI171</f>
        <v>182.33535795631826</v>
      </c>
      <c r="AL177" s="54">
        <f>AK177/AJ177</f>
        <v>0.017861472501618396</v>
      </c>
      <c r="AM177" s="54"/>
      <c r="AN177" s="54"/>
      <c r="AO177" s="54"/>
      <c r="AP177" s="54"/>
      <c r="AQ177" s="54"/>
      <c r="AR177" s="60">
        <f>AR171/AQ171</f>
        <v>10208.30493901313</v>
      </c>
      <c r="AS177" s="60">
        <f>AS173/AQ171</f>
        <v>182.33535795631826</v>
      </c>
      <c r="AT177" s="54">
        <f>AS177/AR177</f>
        <v>0.017861472501618396</v>
      </c>
    </row>
    <row r="178" spans="28:56" ht="12.75">
      <c r="AB178" s="56"/>
      <c r="AC178" s="99"/>
      <c r="AD178" s="56"/>
      <c r="AE178" s="55"/>
      <c r="AF178" s="55"/>
      <c r="AG178" s="56"/>
      <c r="AH178" s="57"/>
      <c r="AI178" s="57"/>
      <c r="AJ178" s="100"/>
      <c r="AK178" s="100"/>
      <c r="AL178" s="101"/>
      <c r="AM178" s="101"/>
      <c r="AN178" s="101"/>
      <c r="AO178" s="101"/>
      <c r="AP178" s="101"/>
      <c r="AQ178" s="101"/>
      <c r="AR178" s="100"/>
      <c r="AS178" s="100"/>
      <c r="AT178" s="101"/>
      <c r="AU178" s="89"/>
      <c r="AV178" s="89"/>
      <c r="AW178" s="32"/>
      <c r="AX178" s="32"/>
      <c r="AY178" s="32"/>
      <c r="AZ178" s="32"/>
      <c r="BA178" s="32"/>
      <c r="BB178" s="32"/>
      <c r="BC178" s="32"/>
      <c r="BD178" s="32"/>
    </row>
    <row r="179" spans="1:56" ht="18">
      <c r="A179" s="102" t="s">
        <v>65</v>
      </c>
      <c r="B179" s="103"/>
      <c r="C179" s="103"/>
      <c r="D179" s="103"/>
      <c r="E179" s="103"/>
      <c r="F179" s="103"/>
      <c r="G179" s="103"/>
      <c r="Q179" s="167"/>
      <c r="R179" s="167"/>
      <c r="S179" s="167"/>
      <c r="T179" s="168"/>
      <c r="U179" s="168"/>
      <c r="AB179" s="56"/>
      <c r="AC179" s="99"/>
      <c r="AD179" s="56"/>
      <c r="AE179" s="55"/>
      <c r="AF179" s="55"/>
      <c r="AG179" s="56"/>
      <c r="AH179" s="57"/>
      <c r="AI179" s="57"/>
      <c r="AJ179" s="100"/>
      <c r="AK179" s="100"/>
      <c r="AL179" s="101"/>
      <c r="AM179" s="101"/>
      <c r="AN179" s="101"/>
      <c r="AO179" s="101"/>
      <c r="AP179" s="101"/>
      <c r="AQ179" s="101"/>
      <c r="AR179" s="100"/>
      <c r="AS179" s="100"/>
      <c r="AT179" s="101"/>
      <c r="AU179" s="89"/>
      <c r="AV179" s="89"/>
      <c r="AW179" s="32"/>
      <c r="AX179" s="32"/>
      <c r="AY179" s="32"/>
      <c r="AZ179" s="32"/>
      <c r="BA179" s="32"/>
      <c r="BB179" s="32"/>
      <c r="BC179" s="32"/>
      <c r="BD179" s="32"/>
    </row>
    <row r="180" spans="1:46" ht="18">
      <c r="A180" s="102" t="s">
        <v>66</v>
      </c>
      <c r="B180" s="103"/>
      <c r="C180" s="103"/>
      <c r="D180" s="103"/>
      <c r="E180" s="103"/>
      <c r="F180" s="103"/>
      <c r="G180" s="103"/>
      <c r="Q180" s="167"/>
      <c r="R180" s="167"/>
      <c r="S180" s="167"/>
      <c r="T180" s="168"/>
      <c r="U180" s="168"/>
      <c r="AH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34:46" ht="12.75">
      <c r="AH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34:46" ht="12.75">
      <c r="AH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4:49" ht="12.75">
      <c r="D183" s="2" t="s">
        <v>7</v>
      </c>
      <c r="E183" s="2" t="s">
        <v>2</v>
      </c>
      <c r="F183" s="2" t="s">
        <v>1</v>
      </c>
      <c r="G183" s="2" t="s">
        <v>1</v>
      </c>
      <c r="H183" s="2" t="s">
        <v>8</v>
      </c>
      <c r="I183" s="2"/>
      <c r="J183" s="2" t="s">
        <v>12</v>
      </c>
      <c r="K183" s="2" t="s">
        <v>13</v>
      </c>
      <c r="L183" s="2" t="s">
        <v>12</v>
      </c>
      <c r="M183" s="2" t="s">
        <v>12</v>
      </c>
      <c r="N183" s="24" t="s">
        <v>42</v>
      </c>
      <c r="O183" s="177"/>
      <c r="P183" s="177"/>
      <c r="Q183" s="160"/>
      <c r="R183" s="156"/>
      <c r="S183" s="156"/>
      <c r="T183" s="157" t="s">
        <v>18</v>
      </c>
      <c r="U183" s="157" t="s">
        <v>18</v>
      </c>
      <c r="V183" s="37"/>
      <c r="W183" s="2" t="s">
        <v>10</v>
      </c>
      <c r="X183" s="2" t="s">
        <v>10</v>
      </c>
      <c r="Y183" s="7" t="s">
        <v>21</v>
      </c>
      <c r="Z183" s="22" t="s">
        <v>21</v>
      </c>
      <c r="AA183" s="7" t="s">
        <v>19</v>
      </c>
      <c r="AB183" s="7" t="s">
        <v>20</v>
      </c>
      <c r="AC183" s="7" t="s">
        <v>20</v>
      </c>
      <c r="AE183" s="51"/>
      <c r="AF183" s="51"/>
      <c r="AG183" s="20"/>
      <c r="AH183" s="7"/>
      <c r="AM183" s="1"/>
      <c r="AN183" s="1"/>
      <c r="AO183" s="1"/>
      <c r="AP183" s="1"/>
      <c r="AQ183" s="1"/>
      <c r="AR183" s="1"/>
      <c r="AS183" s="1"/>
      <c r="AW183" s="39"/>
    </row>
    <row r="184" spans="4:49" ht="12.75">
      <c r="D184" s="2" t="s">
        <v>34</v>
      </c>
      <c r="E184" s="2" t="s">
        <v>3</v>
      </c>
      <c r="F184" s="2" t="s">
        <v>36</v>
      </c>
      <c r="G184" s="2" t="s">
        <v>36</v>
      </c>
      <c r="H184" s="2" t="s">
        <v>11</v>
      </c>
      <c r="I184" s="2"/>
      <c r="J184" s="2" t="s">
        <v>8</v>
      </c>
      <c r="K184" s="2" t="s">
        <v>16</v>
      </c>
      <c r="L184" s="2" t="s">
        <v>14</v>
      </c>
      <c r="M184" s="2" t="s">
        <v>15</v>
      </c>
      <c r="N184" s="24"/>
      <c r="O184" s="177"/>
      <c r="P184" s="177"/>
      <c r="Q184" s="156"/>
      <c r="R184" s="156"/>
      <c r="S184" s="156"/>
      <c r="T184" s="157" t="s">
        <v>17</v>
      </c>
      <c r="U184" s="157" t="s">
        <v>17</v>
      </c>
      <c r="V184" s="37"/>
      <c r="W184" s="2" t="s">
        <v>39</v>
      </c>
      <c r="X184" s="2" t="s">
        <v>39</v>
      </c>
      <c r="Y184" s="7" t="s">
        <v>22</v>
      </c>
      <c r="Z184" s="22" t="s">
        <v>24</v>
      </c>
      <c r="AB184" s="7" t="s">
        <v>46</v>
      </c>
      <c r="AC184" s="7" t="s">
        <v>25</v>
      </c>
      <c r="AE184" s="51"/>
      <c r="AF184" s="51"/>
      <c r="AG184" s="20"/>
      <c r="AH184" s="7"/>
      <c r="AM184" s="1"/>
      <c r="AN184" s="1"/>
      <c r="AO184" s="1"/>
      <c r="AP184" s="1"/>
      <c r="AQ184" s="1"/>
      <c r="AR184" s="1"/>
      <c r="AS184" s="1"/>
      <c r="AW184" s="39"/>
    </row>
    <row r="185" spans="1:49" ht="12.75">
      <c r="A185" t="s">
        <v>27</v>
      </c>
      <c r="B185" t="s">
        <v>28</v>
      </c>
      <c r="C185" t="s">
        <v>48</v>
      </c>
      <c r="D185" s="2" t="s">
        <v>35</v>
      </c>
      <c r="E185" s="2"/>
      <c r="F185" s="2" t="s">
        <v>3</v>
      </c>
      <c r="G185" s="2" t="s">
        <v>3</v>
      </c>
      <c r="H185" s="2"/>
      <c r="I185" s="2"/>
      <c r="J185" s="2" t="s">
        <v>29</v>
      </c>
      <c r="K185" s="2" t="s">
        <v>6</v>
      </c>
      <c r="L185" s="2" t="s">
        <v>29</v>
      </c>
      <c r="M185" s="2" t="s">
        <v>29</v>
      </c>
      <c r="N185" s="24"/>
      <c r="O185" s="177"/>
      <c r="P185" s="177"/>
      <c r="Q185" s="156"/>
      <c r="R185" s="156"/>
      <c r="S185" s="156"/>
      <c r="T185" s="157" t="s">
        <v>3</v>
      </c>
      <c r="U185" s="157" t="s">
        <v>55</v>
      </c>
      <c r="V185" s="37"/>
      <c r="W185" s="2" t="s">
        <v>3</v>
      </c>
      <c r="X185" s="2" t="s">
        <v>3</v>
      </c>
      <c r="Y185" s="7" t="s">
        <v>23</v>
      </c>
      <c r="Z185" s="22" t="s">
        <v>6</v>
      </c>
      <c r="AA185" s="7"/>
      <c r="AB185" s="7" t="s">
        <v>8</v>
      </c>
      <c r="AC185" s="7" t="s">
        <v>47</v>
      </c>
      <c r="AE185" s="51"/>
      <c r="AF185" s="51"/>
      <c r="AG185" s="20"/>
      <c r="AH185" s="7"/>
      <c r="AM185" s="1"/>
      <c r="AN185" s="1"/>
      <c r="AO185" s="1"/>
      <c r="AP185" s="1"/>
      <c r="AQ185" s="1"/>
      <c r="AR185" s="1"/>
      <c r="AS185" s="1"/>
      <c r="AW185" s="39"/>
    </row>
    <row r="186" spans="4:49" ht="12.75">
      <c r="D186" s="2"/>
      <c r="E186" s="2"/>
      <c r="F186" s="2" t="s">
        <v>37</v>
      </c>
      <c r="G186" s="2" t="s">
        <v>38</v>
      </c>
      <c r="H186" s="2"/>
      <c r="I186" s="2"/>
      <c r="J186" s="2"/>
      <c r="K186" s="2"/>
      <c r="L186" s="2"/>
      <c r="M186" s="2"/>
      <c r="N186" s="24"/>
      <c r="O186" s="177"/>
      <c r="P186" s="177"/>
      <c r="Q186" s="156"/>
      <c r="R186" s="156"/>
      <c r="S186" s="156"/>
      <c r="T186" s="157" t="s">
        <v>44</v>
      </c>
      <c r="U186" s="157"/>
      <c r="V186" s="37"/>
      <c r="W186" s="2"/>
      <c r="X186" s="7" t="s">
        <v>9</v>
      </c>
      <c r="Y186" s="7"/>
      <c r="Z186" s="22" t="s">
        <v>9</v>
      </c>
      <c r="AA186" s="7"/>
      <c r="AB186" s="7"/>
      <c r="AC186" s="7" t="s">
        <v>17</v>
      </c>
      <c r="AE186" s="51"/>
      <c r="AF186" s="51"/>
      <c r="AG186" s="20"/>
      <c r="AH186" s="7"/>
      <c r="AM186" s="1"/>
      <c r="AN186" s="1"/>
      <c r="AO186" s="1"/>
      <c r="AP186" s="1"/>
      <c r="AQ186" s="1"/>
      <c r="AR186" s="1"/>
      <c r="AS186" s="1"/>
      <c r="AW186" s="39"/>
    </row>
    <row r="187" spans="4:49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4"/>
      <c r="O187" s="177"/>
      <c r="P187" s="177"/>
      <c r="Q187" s="156"/>
      <c r="R187" s="156"/>
      <c r="S187" s="156"/>
      <c r="T187" s="157" t="s">
        <v>53</v>
      </c>
      <c r="U187" s="157" t="s">
        <v>53</v>
      </c>
      <c r="V187" s="37"/>
      <c r="W187" s="2"/>
      <c r="X187" s="7"/>
      <c r="Y187" s="20" t="s">
        <v>45</v>
      </c>
      <c r="Z187" s="26" t="s">
        <v>45</v>
      </c>
      <c r="AA187" s="7"/>
      <c r="AB187" s="7"/>
      <c r="AC187" s="7"/>
      <c r="AE187" s="52"/>
      <c r="AF187" s="52"/>
      <c r="AG187" s="20"/>
      <c r="AH187" s="7"/>
      <c r="AM187" s="1"/>
      <c r="AN187" s="1"/>
      <c r="AO187" s="1"/>
      <c r="AP187" s="1"/>
      <c r="AQ187" s="1"/>
      <c r="AR187" s="1"/>
      <c r="AS187" s="1"/>
      <c r="AW187" s="6"/>
    </row>
    <row r="188" spans="4:49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4"/>
      <c r="O188" s="177"/>
      <c r="P188" s="177"/>
      <c r="Q188" s="156"/>
      <c r="R188" s="156"/>
      <c r="S188" s="156"/>
      <c r="T188" s="157"/>
      <c r="U188" s="157"/>
      <c r="V188" s="37"/>
      <c r="W188" s="2"/>
      <c r="X188" s="2"/>
      <c r="Y188" s="20" t="s">
        <v>3</v>
      </c>
      <c r="Z188" s="26" t="s">
        <v>3</v>
      </c>
      <c r="AA188" s="7"/>
      <c r="AB188" s="7"/>
      <c r="AC188" s="7"/>
      <c r="AE188" s="52"/>
      <c r="AF188" s="52"/>
      <c r="AG188" s="20"/>
      <c r="AH188" s="7"/>
      <c r="AM188" s="1"/>
      <c r="AN188" s="1"/>
      <c r="AO188" s="1"/>
      <c r="AP188" s="1"/>
      <c r="AQ188" s="1"/>
      <c r="AR188" s="1"/>
      <c r="AS188" s="1"/>
      <c r="AW188" s="6"/>
    </row>
    <row r="189" spans="1:48" ht="12.75">
      <c r="A189" s="64">
        <f>A45</f>
        <v>0</v>
      </c>
      <c r="B189" s="64">
        <f>B54</f>
        <v>10</v>
      </c>
      <c r="C189" s="64"/>
      <c r="D189" s="65"/>
      <c r="E189" s="65"/>
      <c r="F189" s="66">
        <f>SUM(F45:F54)</f>
        <v>7238.779647557068</v>
      </c>
      <c r="G189" s="66">
        <f>SUM(G45:G54)</f>
        <v>12566.370600000002</v>
      </c>
      <c r="H189" s="65">
        <f aca="true" t="shared" si="97" ref="H189:H198">F189+G189</f>
        <v>19805.15024755707</v>
      </c>
      <c r="I189" s="65"/>
      <c r="J189" s="65">
        <f>SUM($H$189:H189)</f>
        <v>19805.15024755707</v>
      </c>
      <c r="K189" s="65">
        <f aca="true" t="shared" si="98" ref="K189:K198">SQRT(J189)</f>
        <v>140.7307722126084</v>
      </c>
      <c r="L189" s="65">
        <f>SUM($G$189:G189)</f>
        <v>12566.370600000002</v>
      </c>
      <c r="M189" s="65">
        <f aca="true" t="shared" si="99" ref="M189:M198">J189-L189</f>
        <v>7238.7796475570685</v>
      </c>
      <c r="N189" s="67">
        <f aca="true" t="shared" si="100" ref="N189:N198">K189/M189</f>
        <v>0.01944122891765354</v>
      </c>
      <c r="Q189" s="164"/>
      <c r="R189" s="165"/>
      <c r="S189" s="165"/>
      <c r="T189" s="169">
        <f>SUM(T45:T54)</f>
        <v>0.7091069174366641</v>
      </c>
      <c r="U189" s="155">
        <f>U54</f>
        <v>0.7091069174366641</v>
      </c>
      <c r="V189" s="68"/>
      <c r="W189" s="65">
        <f aca="true" t="shared" si="101" ref="W189:W200">F189</f>
        <v>7238.779647557068</v>
      </c>
      <c r="X189" s="65">
        <f aca="true" t="shared" si="102" ref="X189:X200">SQRT(H189)</f>
        <v>140.7307722126084</v>
      </c>
      <c r="Y189" s="66">
        <f aca="true" t="shared" si="103" ref="Y189:Y200">W189/T189</f>
        <v>10208.304939013122</v>
      </c>
      <c r="Z189" s="69">
        <f aca="true" t="shared" si="104" ref="Z189:Z200">X189/T189</f>
        <v>198.4619931805674</v>
      </c>
      <c r="AA189" s="70">
        <f>AV189/(Z189*Z189)</f>
        <v>2.5388982869168155E-05</v>
      </c>
      <c r="AB189" s="71">
        <f aca="true" t="shared" si="105" ref="AB189:AB200">AA189*Y189</f>
        <v>0.2591784792198488</v>
      </c>
      <c r="AC189" s="70">
        <f aca="true" t="shared" si="106" ref="AC189:AC200">AA189*AA189*Z189*Z189</f>
        <v>2.5388982869168152E-05</v>
      </c>
      <c r="AD189" s="64"/>
      <c r="AE189" s="72"/>
      <c r="AF189" s="72"/>
      <c r="AU189" s="40">
        <f>INT(U189+0.000001)</f>
        <v>0</v>
      </c>
      <c r="AV189" s="40">
        <f aca="true" t="shared" si="107" ref="AV189:AV198">1-AU189</f>
        <v>1</v>
      </c>
    </row>
    <row r="190" spans="1:48" ht="12.75">
      <c r="A190" s="64">
        <f>A55</f>
        <v>10</v>
      </c>
      <c r="B190" s="64">
        <f>B64</f>
        <v>20</v>
      </c>
      <c r="C190" s="64"/>
      <c r="D190" s="65"/>
      <c r="E190" s="65"/>
      <c r="F190" s="66">
        <f>SUM(F55:F64)</f>
        <v>2896.429234891822</v>
      </c>
      <c r="G190" s="66">
        <f>SUM(G55:G64)</f>
        <v>37699.1118</v>
      </c>
      <c r="H190" s="65">
        <f t="shared" si="97"/>
        <v>40595.54103489182</v>
      </c>
      <c r="I190" s="65"/>
      <c r="J190" s="65">
        <f>SUM($H$189:H190)</f>
        <v>60400.6912824489</v>
      </c>
      <c r="K190" s="65">
        <f t="shared" si="98"/>
        <v>245.76552093906275</v>
      </c>
      <c r="L190" s="65">
        <f>SUM($G$189:G190)</f>
        <v>50265.4824</v>
      </c>
      <c r="M190" s="65">
        <f t="shared" si="99"/>
        <v>10135.208882448896</v>
      </c>
      <c r="N190" s="67">
        <f t="shared" si="100"/>
        <v>0.024248688289459332</v>
      </c>
      <c r="Q190" s="164"/>
      <c r="R190" s="165"/>
      <c r="S190" s="165"/>
      <c r="T190" s="169">
        <f>SUM(T55:T64)</f>
        <v>0.28373263261587395</v>
      </c>
      <c r="U190" s="155">
        <f>U64</f>
        <v>0.992839550052538</v>
      </c>
      <c r="V190" s="68"/>
      <c r="W190" s="65">
        <f t="shared" si="101"/>
        <v>2896.429234891822</v>
      </c>
      <c r="X190" s="65">
        <f t="shared" si="102"/>
        <v>201.48335175614838</v>
      </c>
      <c r="Y190" s="66">
        <f t="shared" si="103"/>
        <v>10208.304939013124</v>
      </c>
      <c r="Z190" s="69">
        <f t="shared" si="104"/>
        <v>710.116950237877</v>
      </c>
      <c r="AA190" s="70">
        <f aca="true" t="shared" si="108" ref="AA190:AA200">AV190/(Z190*Z190)</f>
        <v>1.9830800319163433E-06</v>
      </c>
      <c r="AB190" s="71">
        <f t="shared" si="105"/>
        <v>0.02024388568426991</v>
      </c>
      <c r="AC190" s="70">
        <f t="shared" si="106"/>
        <v>1.9830800319163433E-06</v>
      </c>
      <c r="AD190" s="64"/>
      <c r="AE190" s="72"/>
      <c r="AF190" s="72"/>
      <c r="AU190" s="40">
        <f aca="true" t="shared" si="109" ref="AU190:AU200">INT(U190+0.000001)</f>
        <v>0</v>
      </c>
      <c r="AV190" s="40">
        <f t="shared" si="107"/>
        <v>1</v>
      </c>
    </row>
    <row r="191" spans="1:48" ht="12.75">
      <c r="A191" s="64">
        <f>A65</f>
        <v>20</v>
      </c>
      <c r="B191" s="64">
        <f>B74</f>
        <v>30</v>
      </c>
      <c r="C191" s="64"/>
      <c r="D191" s="65"/>
      <c r="E191" s="65"/>
      <c r="F191" s="66">
        <f>SUM(F65:F74)</f>
        <v>72.94379355415722</v>
      </c>
      <c r="G191" s="66">
        <f>SUM(G65:G74)</f>
        <v>62831.853</v>
      </c>
      <c r="H191" s="65">
        <f t="shared" si="97"/>
        <v>62904.79679355416</v>
      </c>
      <c r="I191" s="65"/>
      <c r="J191" s="65">
        <f>SUM($H$189:H191)</f>
        <v>123305.48807600306</v>
      </c>
      <c r="K191" s="65">
        <f t="shared" si="98"/>
        <v>351.1488118675657</v>
      </c>
      <c r="L191" s="65">
        <f>SUM($G$189:G191)</f>
        <v>113097.33540000001</v>
      </c>
      <c r="M191" s="65">
        <f t="shared" si="99"/>
        <v>10208.152676003054</v>
      </c>
      <c r="N191" s="67">
        <f t="shared" si="100"/>
        <v>0.03439885971660997</v>
      </c>
      <c r="Q191" s="164"/>
      <c r="R191" s="165"/>
      <c r="S191" s="165"/>
      <c r="T191" s="169">
        <f>SUM(T65:T74)</f>
        <v>0.007145534345803838</v>
      </c>
      <c r="U191" s="155">
        <f>U74</f>
        <v>0.999985084398342</v>
      </c>
      <c r="V191" s="68"/>
      <c r="W191" s="65">
        <f t="shared" si="101"/>
        <v>72.94379355415722</v>
      </c>
      <c r="X191" s="65">
        <f t="shared" si="102"/>
        <v>250.8082869315808</v>
      </c>
      <c r="Y191" s="66">
        <f t="shared" si="103"/>
        <v>10208.304939013124</v>
      </c>
      <c r="Z191" s="69">
        <f t="shared" si="104"/>
        <v>35100.004393494535</v>
      </c>
      <c r="AA191" s="70">
        <f t="shared" si="108"/>
        <v>8.11681520164997E-10</v>
      </c>
      <c r="AB191" s="71">
        <f t="shared" si="105"/>
        <v>8.285892471206019E-06</v>
      </c>
      <c r="AC191" s="70">
        <f t="shared" si="106"/>
        <v>8.116815201649968E-10</v>
      </c>
      <c r="AD191" s="64"/>
      <c r="AE191" s="72"/>
      <c r="AF191" s="72"/>
      <c r="AU191" s="40">
        <f t="shared" si="109"/>
        <v>0</v>
      </c>
      <c r="AV191" s="40">
        <f t="shared" si="107"/>
        <v>1</v>
      </c>
    </row>
    <row r="192" spans="1:48" ht="12.75">
      <c r="A192" s="64">
        <f>A75</f>
        <v>30</v>
      </c>
      <c r="B192" s="64">
        <f>B84</f>
        <v>40</v>
      </c>
      <c r="C192" s="64"/>
      <c r="D192" s="65"/>
      <c r="E192" s="65"/>
      <c r="F192" s="66">
        <f>SUM(F75:F84)</f>
        <v>0.15223616768708925</v>
      </c>
      <c r="G192" s="66">
        <f>SUM(G75:G84)</f>
        <v>87964.5942</v>
      </c>
      <c r="H192" s="65">
        <f t="shared" si="97"/>
        <v>87964.7464361677</v>
      </c>
      <c r="I192" s="65"/>
      <c r="J192" s="65">
        <f>SUM($H$189:H192)</f>
        <v>211270.23451217078</v>
      </c>
      <c r="K192" s="65">
        <f t="shared" si="98"/>
        <v>459.64141949151053</v>
      </c>
      <c r="L192" s="65">
        <f>SUM($G$189:G192)</f>
        <v>201061.92960000003</v>
      </c>
      <c r="M192" s="65">
        <f t="shared" si="99"/>
        <v>10208.304912170745</v>
      </c>
      <c r="N192" s="67">
        <f t="shared" si="100"/>
        <v>0.04502622359403743</v>
      </c>
      <c r="Q192" s="164"/>
      <c r="R192" s="165"/>
      <c r="S192" s="165"/>
      <c r="T192" s="169">
        <f>SUM(T75:T84)</f>
        <v>1.4912972192404604E-05</v>
      </c>
      <c r="U192" s="155">
        <f>U84</f>
        <v>0.9999999973705345</v>
      </c>
      <c r="V192" s="68"/>
      <c r="W192" s="65">
        <f t="shared" si="101"/>
        <v>0.15223616768708925</v>
      </c>
      <c r="X192" s="65">
        <f t="shared" si="102"/>
        <v>296.5885136618876</v>
      </c>
      <c r="Y192" s="66">
        <f t="shared" si="103"/>
        <v>10208.304939013122</v>
      </c>
      <c r="Z192" s="69">
        <f t="shared" si="104"/>
        <v>19887954.583120894</v>
      </c>
      <c r="AA192" s="70">
        <f t="shared" si="108"/>
        <v>0</v>
      </c>
      <c r="AB192" s="71">
        <f t="shared" si="105"/>
        <v>0</v>
      </c>
      <c r="AC192" s="70">
        <f t="shared" si="106"/>
        <v>0</v>
      </c>
      <c r="AD192" s="64"/>
      <c r="AE192" s="72"/>
      <c r="AF192" s="72"/>
      <c r="AU192" s="40">
        <f t="shared" si="109"/>
        <v>1</v>
      </c>
      <c r="AV192" s="40">
        <f t="shared" si="107"/>
        <v>0</v>
      </c>
    </row>
    <row r="193" spans="1:48" ht="12.75">
      <c r="A193" s="64">
        <f>A85</f>
        <v>40</v>
      </c>
      <c r="B193" s="64">
        <f>B94</f>
        <v>50</v>
      </c>
      <c r="C193" s="64"/>
      <c r="D193" s="65"/>
      <c r="E193" s="65"/>
      <c r="F193" s="66">
        <f>SUM(F85:F94)</f>
        <v>2.684198696445373E-05</v>
      </c>
      <c r="G193" s="66">
        <f>SUM(G85:G94)</f>
        <v>113097.33540000003</v>
      </c>
      <c r="H193" s="65">
        <f t="shared" si="97"/>
        <v>113097.33542684201</v>
      </c>
      <c r="I193" s="65"/>
      <c r="J193" s="65">
        <f>SUM($H$189:H193)</f>
        <v>324367.56993901276</v>
      </c>
      <c r="K193" s="65">
        <f t="shared" si="98"/>
        <v>569.5327645877916</v>
      </c>
      <c r="L193" s="65">
        <f>SUM($G$189:G193)</f>
        <v>314159.2650000001</v>
      </c>
      <c r="M193" s="65">
        <f t="shared" si="99"/>
        <v>10208.304939012683</v>
      </c>
      <c r="N193" s="67">
        <f t="shared" si="100"/>
        <v>0.05579111987644788</v>
      </c>
      <c r="Q193" s="164"/>
      <c r="R193" s="165"/>
      <c r="S193" s="165"/>
      <c r="T193" s="169">
        <f>SUM(T85:T94)</f>
        <v>2.629426444920507E-09</v>
      </c>
      <c r="U193" s="155">
        <f>U94</f>
        <v>0.9999999999999609</v>
      </c>
      <c r="V193" s="68"/>
      <c r="W193" s="65">
        <f t="shared" si="101"/>
        <v>2.684198696445373E-05</v>
      </c>
      <c r="X193" s="65">
        <f t="shared" si="102"/>
        <v>336.2994728316445</v>
      </c>
      <c r="Y193" s="66">
        <f t="shared" si="103"/>
        <v>10208.304939013124</v>
      </c>
      <c r="Z193" s="69">
        <f t="shared" si="104"/>
        <v>127898414302.97607</v>
      </c>
      <c r="AA193" s="70">
        <f t="shared" si="108"/>
        <v>0</v>
      </c>
      <c r="AB193" s="71">
        <f t="shared" si="105"/>
        <v>0</v>
      </c>
      <c r="AC193" s="70">
        <f t="shared" si="106"/>
        <v>0</v>
      </c>
      <c r="AD193" s="64"/>
      <c r="AE193" s="72"/>
      <c r="AF193" s="72"/>
      <c r="AU193" s="40">
        <f t="shared" si="109"/>
        <v>1</v>
      </c>
      <c r="AV193" s="40">
        <f t="shared" si="107"/>
        <v>0</v>
      </c>
    </row>
    <row r="194" spans="1:48" ht="12.75">
      <c r="A194" s="64">
        <f>A95</f>
        <v>50</v>
      </c>
      <c r="B194" s="64">
        <f>B104</f>
        <v>60</v>
      </c>
      <c r="C194" s="64"/>
      <c r="D194" s="65"/>
      <c r="E194" s="65"/>
      <c r="F194" s="66">
        <f>SUM(F95:F104)</f>
        <v>4.005143687206957E-10</v>
      </c>
      <c r="G194" s="66">
        <f>SUM(G105:G114)</f>
        <v>163362.8178</v>
      </c>
      <c r="H194" s="65">
        <f t="shared" si="97"/>
        <v>163362.8178000004</v>
      </c>
      <c r="I194" s="65"/>
      <c r="J194" s="65">
        <f>SUM($H$189:H194)</f>
        <v>487730.3877390132</v>
      </c>
      <c r="K194" s="65">
        <f t="shared" si="98"/>
        <v>698.3769667872883</v>
      </c>
      <c r="L194" s="65">
        <f>SUM($G$189:G194)</f>
        <v>477522.0828000001</v>
      </c>
      <c r="M194" s="65">
        <f t="shared" si="99"/>
        <v>10208.304939013091</v>
      </c>
      <c r="N194" s="67">
        <f t="shared" si="100"/>
        <v>0.06841262785149572</v>
      </c>
      <c r="Q194" s="164"/>
      <c r="R194" s="165"/>
      <c r="S194" s="165"/>
      <c r="T194" s="169">
        <f>SUM(T95:T104)</f>
        <v>3.923416973860649E-14</v>
      </c>
      <c r="U194" s="155">
        <f>U104</f>
        <v>1.0000000000000002</v>
      </c>
      <c r="V194" s="68"/>
      <c r="W194" s="65">
        <f t="shared" si="101"/>
        <v>4.005143687206957E-10</v>
      </c>
      <c r="X194" s="65">
        <f t="shared" si="102"/>
        <v>404.1816643540382</v>
      </c>
      <c r="Y194" s="66">
        <f t="shared" si="103"/>
        <v>10208.30493901312</v>
      </c>
      <c r="Z194" s="69">
        <f t="shared" si="104"/>
        <v>10301776921669448</v>
      </c>
      <c r="AA194" s="70">
        <f t="shared" si="108"/>
        <v>0</v>
      </c>
      <c r="AB194" s="71">
        <f t="shared" si="105"/>
        <v>0</v>
      </c>
      <c r="AC194" s="70">
        <f t="shared" si="106"/>
        <v>0</v>
      </c>
      <c r="AD194" s="64"/>
      <c r="AE194" s="72"/>
      <c r="AF194" s="72"/>
      <c r="AU194" s="40">
        <f t="shared" si="109"/>
        <v>1</v>
      </c>
      <c r="AV194" s="40">
        <f t="shared" si="107"/>
        <v>0</v>
      </c>
    </row>
    <row r="195" spans="1:48" ht="12.75">
      <c r="A195" s="64">
        <f>A105</f>
        <v>60</v>
      </c>
      <c r="B195" s="64">
        <f>B114</f>
        <v>70</v>
      </c>
      <c r="C195" s="64"/>
      <c r="D195" s="65"/>
      <c r="E195" s="65"/>
      <c r="F195" s="66">
        <f>SUM(F105:F114)</f>
        <v>5.058735641718962E-16</v>
      </c>
      <c r="G195" s="66">
        <f>SUM(G115:G124)</f>
        <v>188495.559</v>
      </c>
      <c r="H195" s="65">
        <f t="shared" si="97"/>
        <v>188495.559</v>
      </c>
      <c r="I195" s="65"/>
      <c r="J195" s="65">
        <f>SUM($H$189:H195)</f>
        <v>676225.9467390132</v>
      </c>
      <c r="K195" s="65">
        <f t="shared" si="98"/>
        <v>822.3295852266372</v>
      </c>
      <c r="L195" s="65">
        <f>SUM($G$189:G195)</f>
        <v>666017.6418000001</v>
      </c>
      <c r="M195" s="65">
        <f t="shared" si="99"/>
        <v>10208.304939013091</v>
      </c>
      <c r="N195" s="67">
        <f t="shared" si="100"/>
        <v>0.08055495894170826</v>
      </c>
      <c r="Q195" s="164"/>
      <c r="R195" s="165"/>
      <c r="S195" s="165"/>
      <c r="T195" s="169">
        <f>SUM(T105:T114)</f>
        <v>4.955509922500423E-20</v>
      </c>
      <c r="U195" s="155">
        <f>U114</f>
        <v>1.0000000000000002</v>
      </c>
      <c r="V195" s="68"/>
      <c r="W195" s="65">
        <f t="shared" si="101"/>
        <v>5.058735641718962E-16</v>
      </c>
      <c r="X195" s="65">
        <f t="shared" si="102"/>
        <v>434.1607524869101</v>
      </c>
      <c r="Y195" s="66">
        <f t="shared" si="103"/>
        <v>10208.304939013127</v>
      </c>
      <c r="Z195" s="69">
        <f t="shared" si="104"/>
        <v>8.761172094835475E+21</v>
      </c>
      <c r="AA195" s="70">
        <f t="shared" si="108"/>
        <v>0</v>
      </c>
      <c r="AB195" s="71">
        <f t="shared" si="105"/>
        <v>0</v>
      </c>
      <c r="AC195" s="70">
        <f t="shared" si="106"/>
        <v>0</v>
      </c>
      <c r="AD195" s="64"/>
      <c r="AE195" s="72"/>
      <c r="AF195" s="72"/>
      <c r="AU195" s="40">
        <f t="shared" si="109"/>
        <v>1</v>
      </c>
      <c r="AV195" s="40">
        <f t="shared" si="107"/>
        <v>0</v>
      </c>
    </row>
    <row r="196" spans="1:48" ht="12.75">
      <c r="A196" s="64">
        <f>A115</f>
        <v>70</v>
      </c>
      <c r="B196" s="64">
        <f>B124</f>
        <v>80</v>
      </c>
      <c r="C196" s="64"/>
      <c r="D196" s="65"/>
      <c r="E196" s="65"/>
      <c r="F196" s="66">
        <f>SUM(F115:F124)</f>
        <v>5.40948021335152E-23</v>
      </c>
      <c r="G196" s="66">
        <f>SUM(G125:G134)</f>
        <v>213628.30020000003</v>
      </c>
      <c r="H196" s="65">
        <f t="shared" si="97"/>
        <v>213628.30020000003</v>
      </c>
      <c r="I196" s="65"/>
      <c r="J196" s="65">
        <f>SUM($H$189:H196)</f>
        <v>889854.2469390132</v>
      </c>
      <c r="K196" s="65">
        <f t="shared" si="98"/>
        <v>943.320861074859</v>
      </c>
      <c r="L196" s="65">
        <f>SUM($G$189:G196)</f>
        <v>879645.9420000002</v>
      </c>
      <c r="M196" s="65">
        <f t="shared" si="99"/>
        <v>10208.304939013091</v>
      </c>
      <c r="N196" s="67">
        <f t="shared" si="100"/>
        <v>0.09240719852223149</v>
      </c>
      <c r="Q196" s="164"/>
      <c r="R196" s="165"/>
      <c r="S196" s="165"/>
      <c r="T196" s="169">
        <f>SUM(T115:T124)</f>
        <v>5.2990973973338995E-27</v>
      </c>
      <c r="U196" s="155">
        <f>U124</f>
        <v>1.0000000000000002</v>
      </c>
      <c r="V196" s="68"/>
      <c r="W196" s="65">
        <f t="shared" si="101"/>
        <v>5.40948021335152E-23</v>
      </c>
      <c r="X196" s="65">
        <f t="shared" si="102"/>
        <v>462.19941605328756</v>
      </c>
      <c r="Y196" s="66">
        <f t="shared" si="103"/>
        <v>10208.304939013116</v>
      </c>
      <c r="Z196" s="69">
        <f t="shared" si="104"/>
        <v>8.722229115581665E+28</v>
      </c>
      <c r="AA196" s="70">
        <f t="shared" si="108"/>
        <v>0</v>
      </c>
      <c r="AB196" s="71">
        <f t="shared" si="105"/>
        <v>0</v>
      </c>
      <c r="AC196" s="70">
        <f t="shared" si="106"/>
        <v>0</v>
      </c>
      <c r="AD196" s="64"/>
      <c r="AE196" s="72"/>
      <c r="AF196" s="72"/>
      <c r="AU196" s="40">
        <f t="shared" si="109"/>
        <v>1</v>
      </c>
      <c r="AV196" s="40">
        <f t="shared" si="107"/>
        <v>0</v>
      </c>
    </row>
    <row r="197" spans="1:48" ht="12.75">
      <c r="A197" s="64">
        <f>A125</f>
        <v>80</v>
      </c>
      <c r="B197" s="64">
        <f>B134</f>
        <v>90</v>
      </c>
      <c r="C197" s="64"/>
      <c r="D197" s="65"/>
      <c r="E197" s="65"/>
      <c r="F197" s="66">
        <f>SUM(F125:F134)</f>
        <v>4.8981381600715235E-31</v>
      </c>
      <c r="G197" s="66">
        <f>SUM(G125:G134)</f>
        <v>213628.30020000003</v>
      </c>
      <c r="H197" s="65">
        <f t="shared" si="97"/>
        <v>213628.30020000003</v>
      </c>
      <c r="I197" s="65"/>
      <c r="J197" s="65">
        <f>SUM($H$189:H197)</f>
        <v>1103482.5471390132</v>
      </c>
      <c r="K197" s="65">
        <f t="shared" si="98"/>
        <v>1050.46777539295</v>
      </c>
      <c r="L197" s="65">
        <f>SUM($G$189:G197)</f>
        <v>1093274.2422000002</v>
      </c>
      <c r="M197" s="65">
        <f t="shared" si="99"/>
        <v>10208.304939012975</v>
      </c>
      <c r="N197" s="67">
        <f t="shared" si="100"/>
        <v>0.10290325197657331</v>
      </c>
      <c r="Q197" s="164"/>
      <c r="R197" s="165"/>
      <c r="S197" s="165"/>
      <c r="T197" s="169">
        <f>SUM(T125:T134)</f>
        <v>4.7981895028941475E-35</v>
      </c>
      <c r="U197" s="155">
        <f>U134</f>
        <v>1.0000000000000002</v>
      </c>
      <c r="V197" s="68"/>
      <c r="W197" s="65">
        <f t="shared" si="101"/>
        <v>4.8981381600715235E-31</v>
      </c>
      <c r="X197" s="65">
        <f t="shared" si="102"/>
        <v>462.19941605328756</v>
      </c>
      <c r="Y197" s="66">
        <f t="shared" si="103"/>
        <v>10208.30493901312</v>
      </c>
      <c r="Z197" s="69">
        <f t="shared" si="104"/>
        <v>9.63278786247397E+36</v>
      </c>
      <c r="AA197" s="70">
        <f t="shared" si="108"/>
        <v>0</v>
      </c>
      <c r="AB197" s="71">
        <f t="shared" si="105"/>
        <v>0</v>
      </c>
      <c r="AC197" s="70">
        <f t="shared" si="106"/>
        <v>0</v>
      </c>
      <c r="AD197" s="64"/>
      <c r="AE197" s="72"/>
      <c r="AF197" s="72"/>
      <c r="AU197" s="40">
        <f t="shared" si="109"/>
        <v>1</v>
      </c>
      <c r="AV197" s="40">
        <f t="shared" si="107"/>
        <v>0</v>
      </c>
    </row>
    <row r="198" spans="1:48" ht="12.75">
      <c r="A198" s="64">
        <f>A135</f>
        <v>90</v>
      </c>
      <c r="B198" s="64">
        <f>B144</f>
        <v>100</v>
      </c>
      <c r="C198" s="64"/>
      <c r="D198" s="64"/>
      <c r="E198" s="64"/>
      <c r="F198" s="66">
        <f>SUM(F135:F144)</f>
        <v>3.756179423634636E-40</v>
      </c>
      <c r="G198" s="66">
        <f>SUM(G135:G144)</f>
        <v>238761.04140000002</v>
      </c>
      <c r="H198" s="65">
        <f t="shared" si="97"/>
        <v>238761.04140000002</v>
      </c>
      <c r="I198" s="64"/>
      <c r="J198" s="65">
        <f>SUM($H$189:H198)</f>
        <v>1342243.5885390132</v>
      </c>
      <c r="K198" s="65">
        <f t="shared" si="98"/>
        <v>1158.5523676291086</v>
      </c>
      <c r="L198" s="65">
        <f>SUM($G$189:G198)</f>
        <v>1332035.2836000002</v>
      </c>
      <c r="M198" s="65">
        <f t="shared" si="99"/>
        <v>10208.304939012975</v>
      </c>
      <c r="N198" s="67">
        <f t="shared" si="100"/>
        <v>0.11349115984980826</v>
      </c>
      <c r="Q198" s="164"/>
      <c r="R198" s="165"/>
      <c r="S198" s="165"/>
      <c r="T198" s="169">
        <f>SUM(T135:T144)</f>
        <v>3.679532935266882E-44</v>
      </c>
      <c r="U198" s="155">
        <f>U144</f>
        <v>1.0000000000000002</v>
      </c>
      <c r="V198" s="68"/>
      <c r="W198" s="65">
        <f t="shared" si="101"/>
        <v>3.756179423634636E-40</v>
      </c>
      <c r="X198" s="65">
        <f t="shared" si="102"/>
        <v>488.6318055550621</v>
      </c>
      <c r="Y198" s="66">
        <f t="shared" si="103"/>
        <v>10208.30493901312</v>
      </c>
      <c r="Z198" s="69">
        <f t="shared" si="104"/>
        <v>1.327972365382893E+46</v>
      </c>
      <c r="AA198" s="70">
        <f t="shared" si="108"/>
        <v>0</v>
      </c>
      <c r="AB198" s="71">
        <f t="shared" si="105"/>
        <v>0</v>
      </c>
      <c r="AC198" s="70">
        <f t="shared" si="106"/>
        <v>0</v>
      </c>
      <c r="AD198" s="64"/>
      <c r="AE198" s="72"/>
      <c r="AF198" s="72"/>
      <c r="AU198" s="40">
        <f t="shared" si="109"/>
        <v>1</v>
      </c>
      <c r="AV198" s="40">
        <f t="shared" si="107"/>
        <v>0</v>
      </c>
    </row>
    <row r="199" spans="1:48" ht="12.75">
      <c r="A199" s="64">
        <f>A145</f>
        <v>100</v>
      </c>
      <c r="B199" s="64">
        <f>B154</f>
        <v>110</v>
      </c>
      <c r="C199" s="64"/>
      <c r="D199" s="64"/>
      <c r="E199" s="64"/>
      <c r="F199" s="66">
        <f>SUM(F145:F154)</f>
        <v>2.439965107475513E-50</v>
      </c>
      <c r="G199" s="66">
        <f>SUM(G144:G154)</f>
        <v>288900.860094</v>
      </c>
      <c r="H199" s="65">
        <f>F199+G199</f>
        <v>288900.860094</v>
      </c>
      <c r="I199" s="64"/>
      <c r="J199" s="65">
        <f>SUM($H$189:H199)</f>
        <v>1631144.4486330133</v>
      </c>
      <c r="K199" s="65">
        <f>SQRT(J199)</f>
        <v>1277.1626555114321</v>
      </c>
      <c r="L199" s="65">
        <f>SUM($G$189:G199)</f>
        <v>1620936.1436940003</v>
      </c>
      <c r="M199" s="65">
        <f>J199-L199</f>
        <v>10208.304939012975</v>
      </c>
      <c r="N199" s="67">
        <f>K199/M199</f>
        <v>0.12511015914410165</v>
      </c>
      <c r="Q199" s="164"/>
      <c r="R199" s="165"/>
      <c r="S199" s="165"/>
      <c r="T199" s="169">
        <f>SUM(T145:T154)</f>
        <v>2.3901765494393574E-54</v>
      </c>
      <c r="U199" s="155">
        <f>U154</f>
        <v>1.0000000000000002</v>
      </c>
      <c r="V199" s="68"/>
      <c r="W199" s="65">
        <f t="shared" si="101"/>
        <v>2.439965107475513E-50</v>
      </c>
      <c r="X199" s="65">
        <f t="shared" si="102"/>
        <v>537.4949861105683</v>
      </c>
      <c r="Y199" s="66">
        <f t="shared" si="103"/>
        <v>10208.30493901312</v>
      </c>
      <c r="Z199" s="69">
        <f t="shared" si="104"/>
        <v>2.248766879738E+56</v>
      </c>
      <c r="AA199" s="70">
        <f t="shared" si="108"/>
        <v>0</v>
      </c>
      <c r="AB199" s="71">
        <f t="shared" si="105"/>
        <v>0</v>
      </c>
      <c r="AC199" s="70">
        <f t="shared" si="106"/>
        <v>0</v>
      </c>
      <c r="AD199" s="64"/>
      <c r="AE199" s="72"/>
      <c r="AF199" s="72"/>
      <c r="AU199" s="40">
        <f t="shared" si="109"/>
        <v>1</v>
      </c>
      <c r="AV199" s="40">
        <f>1-AU199</f>
        <v>0</v>
      </c>
    </row>
    <row r="200" spans="1:48" ht="12.75">
      <c r="A200" s="64">
        <f>A155</f>
        <v>110</v>
      </c>
      <c r="B200" s="64">
        <f>B164</f>
        <v>120</v>
      </c>
      <c r="C200" s="64"/>
      <c r="D200" s="64"/>
      <c r="E200" s="64"/>
      <c r="F200" s="66">
        <f>SUM(F155:F164)</f>
        <v>1.3428511666136079E-61</v>
      </c>
      <c r="G200" s="66">
        <f>SUM(G155:G164)</f>
        <v>289026.5238</v>
      </c>
      <c r="H200" s="65">
        <f>F200+G200</f>
        <v>289026.5238</v>
      </c>
      <c r="I200" s="64"/>
      <c r="J200" s="65">
        <f>SUM($H$189:H200)</f>
        <v>1920170.9724330134</v>
      </c>
      <c r="K200" s="65">
        <f>SQRT(J200)</f>
        <v>1385.702339044361</v>
      </c>
      <c r="L200" s="65">
        <f>SUM($G$189:G200)</f>
        <v>1909962.6674940004</v>
      </c>
      <c r="M200" s="65">
        <f>J200-L200</f>
        <v>10208.304939012975</v>
      </c>
      <c r="N200" s="67">
        <f>K200/M200</f>
        <v>0.13574264751326506</v>
      </c>
      <c r="Q200" s="164"/>
      <c r="R200" s="165"/>
      <c r="S200" s="165"/>
      <c r="T200" s="169">
        <f>SUM(T155:T164)</f>
        <v>1.3154496996672067E-65</v>
      </c>
      <c r="U200" s="155">
        <f>U164</f>
        <v>1.0000000000000002</v>
      </c>
      <c r="V200" s="68"/>
      <c r="W200" s="65">
        <f t="shared" si="101"/>
        <v>1.3428511666136079E-61</v>
      </c>
      <c r="X200" s="65">
        <f t="shared" si="102"/>
        <v>537.6118709626862</v>
      </c>
      <c r="Y200" s="66">
        <f t="shared" si="103"/>
        <v>10208.304939013125</v>
      </c>
      <c r="Z200" s="69">
        <f t="shared" si="104"/>
        <v>4.086905573802599E+67</v>
      </c>
      <c r="AA200" s="70">
        <f t="shared" si="108"/>
        <v>0</v>
      </c>
      <c r="AB200" s="71">
        <f t="shared" si="105"/>
        <v>0</v>
      </c>
      <c r="AC200" s="70">
        <f t="shared" si="106"/>
        <v>0</v>
      </c>
      <c r="AD200" s="64"/>
      <c r="AE200" s="72"/>
      <c r="AF200" s="72"/>
      <c r="AU200" s="40">
        <f t="shared" si="109"/>
        <v>1</v>
      </c>
      <c r="AV200" s="40">
        <f>1-AU200</f>
        <v>0</v>
      </c>
    </row>
    <row r="201" spans="6:32" ht="12.75">
      <c r="F201" s="66"/>
      <c r="G201" s="66"/>
      <c r="H201" s="65"/>
      <c r="J201" s="1"/>
      <c r="K201" s="1"/>
      <c r="L201" s="1"/>
      <c r="M201" s="1"/>
      <c r="Q201" s="164"/>
      <c r="R201" s="165"/>
      <c r="S201" s="165"/>
      <c r="T201" s="169"/>
      <c r="W201" s="1"/>
      <c r="X201" s="1"/>
      <c r="Y201" s="8"/>
      <c r="AE201" s="89"/>
      <c r="AF201" s="89"/>
    </row>
    <row r="202" spans="6:32" ht="12.75">
      <c r="F202" s="66"/>
      <c r="G202" s="66"/>
      <c r="H202" s="65"/>
      <c r="J202" s="1"/>
      <c r="K202" s="1"/>
      <c r="L202" s="1"/>
      <c r="M202" s="1"/>
      <c r="Q202" s="164"/>
      <c r="R202" s="165"/>
      <c r="S202" s="165"/>
      <c r="T202" s="169"/>
      <c r="W202" s="1"/>
      <c r="X202" s="1"/>
      <c r="Y202" s="63"/>
      <c r="Z202" s="92"/>
      <c r="AA202" s="31"/>
      <c r="AB202" s="31"/>
      <c r="AC202" s="31"/>
      <c r="AD202" s="32"/>
      <c r="AE202" s="89"/>
      <c r="AF202" s="89"/>
    </row>
    <row r="203" spans="6:32" ht="12.75">
      <c r="F203" s="78"/>
      <c r="G203" s="78"/>
      <c r="Y203" s="31"/>
      <c r="Z203" s="94"/>
      <c r="AA203" s="95" t="s">
        <v>40</v>
      </c>
      <c r="AB203" s="95" t="s">
        <v>20</v>
      </c>
      <c r="AC203" s="95" t="s">
        <v>20</v>
      </c>
      <c r="AD203" s="96"/>
      <c r="AE203" s="89"/>
      <c r="AF203" s="89"/>
    </row>
    <row r="204" spans="6:32" ht="12.75">
      <c r="F204" s="93" t="s">
        <v>8</v>
      </c>
      <c r="G204" s="78"/>
      <c r="Y204" s="31"/>
      <c r="Z204" s="94"/>
      <c r="AA204" s="95"/>
      <c r="AB204" s="95" t="s">
        <v>8</v>
      </c>
      <c r="AC204" s="95" t="s">
        <v>25</v>
      </c>
      <c r="AD204" s="96"/>
      <c r="AE204" s="89"/>
      <c r="AF204" s="89"/>
    </row>
    <row r="205" spans="6:32" ht="12.75">
      <c r="F205" s="80">
        <f>SUM(F189:F200)</f>
        <v>10208.30493901312</v>
      </c>
      <c r="G205" s="78"/>
      <c r="Q205" s="164"/>
      <c r="R205" s="166"/>
      <c r="S205" s="166"/>
      <c r="T205" s="155">
        <f>SUM(T45:T165)</f>
        <v>1.0000000000000002</v>
      </c>
      <c r="V205" s="30"/>
      <c r="Y205" s="31"/>
      <c r="Z205" s="94"/>
      <c r="AA205" s="97">
        <f>SUM(AA189:AA200)</f>
        <v>2.7372874582604663E-05</v>
      </c>
      <c r="AB205" s="97">
        <f>SUM(AB189:AB200)</f>
        <v>0.27943065079658996</v>
      </c>
      <c r="AC205" s="97">
        <f>SUM(AC189:AC200)</f>
        <v>2.737287458260466E-05</v>
      </c>
      <c r="AD205" s="96"/>
      <c r="AE205" s="90"/>
      <c r="AF205" s="89"/>
    </row>
    <row r="206" spans="6:32" ht="12.75">
      <c r="F206" s="80"/>
      <c r="G206" s="78"/>
      <c r="Y206" s="31"/>
      <c r="Z206" s="94"/>
      <c r="AA206" s="97"/>
      <c r="AB206" s="97"/>
      <c r="AC206" s="97"/>
      <c r="AD206" s="96"/>
      <c r="AE206" s="90"/>
      <c r="AF206" s="89"/>
    </row>
    <row r="207" spans="6:32" ht="12.75">
      <c r="F207" s="78"/>
      <c r="G207" s="78"/>
      <c r="Y207" s="31"/>
      <c r="Z207" s="94"/>
      <c r="AA207" s="95"/>
      <c r="AB207" s="95"/>
      <c r="AC207" s="95">
        <f>SQRT(AC205)</f>
        <v>0.005231909267428542</v>
      </c>
      <c r="AD207" s="96" t="s">
        <v>9</v>
      </c>
      <c r="AE207" s="91"/>
      <c r="AF207" s="89"/>
    </row>
    <row r="208" spans="6:32" ht="12.75">
      <c r="F208" s="78"/>
      <c r="G208" s="78"/>
      <c r="Y208" s="31"/>
      <c r="Z208" s="94"/>
      <c r="AA208" s="95"/>
      <c r="AB208" s="95"/>
      <c r="AC208" s="95"/>
      <c r="AD208" s="96"/>
      <c r="AE208" s="90"/>
      <c r="AF208" s="89"/>
    </row>
    <row r="209" spans="6:32" ht="12.75">
      <c r="F209" s="78"/>
      <c r="G209" s="78"/>
      <c r="Y209" s="31"/>
      <c r="Z209" s="97" t="s">
        <v>41</v>
      </c>
      <c r="AA209" s="95"/>
      <c r="AB209" s="95"/>
      <c r="AC209" s="95"/>
      <c r="AD209" s="96"/>
      <c r="AE209" s="89"/>
      <c r="AF209" s="89"/>
    </row>
    <row r="210" spans="6:32" ht="12.75">
      <c r="F210" s="78"/>
      <c r="G210" s="78"/>
      <c r="Y210" s="31"/>
      <c r="Z210" s="94"/>
      <c r="AA210" s="95"/>
      <c r="AB210" s="98" t="s">
        <v>6</v>
      </c>
      <c r="AC210" s="98" t="s">
        <v>9</v>
      </c>
      <c r="AD210" s="98" t="s">
        <v>42</v>
      </c>
      <c r="AE210" s="89"/>
      <c r="AF210" s="89"/>
    </row>
    <row r="211" spans="6:32" ht="12.75">
      <c r="F211" s="78"/>
      <c r="G211" s="78"/>
      <c r="Y211" s="31"/>
      <c r="Z211" s="74"/>
      <c r="AA211" s="75"/>
      <c r="AB211" s="3">
        <f>AB205/AA205</f>
        <v>10208.304939013124</v>
      </c>
      <c r="AC211" s="4">
        <f>AC207/AA205</f>
        <v>191.13481310265442</v>
      </c>
      <c r="AD211" s="3">
        <f>AC211/AB211</f>
        <v>0.018723462342136125</v>
      </c>
      <c r="AE211" s="91"/>
      <c r="AF211" s="89"/>
    </row>
    <row r="212" spans="6:32" ht="12.75">
      <c r="F212" s="78"/>
      <c r="G212" s="78"/>
      <c r="Y212" s="31"/>
      <c r="Z212" s="74"/>
      <c r="AA212" s="75"/>
      <c r="AB212" s="81"/>
      <c r="AC212" s="82"/>
      <c r="AD212" s="81"/>
      <c r="AE212" s="90"/>
      <c r="AF212" s="89"/>
    </row>
    <row r="213" spans="6:32" ht="12.75">
      <c r="F213" s="78"/>
      <c r="G213" s="78"/>
      <c r="Y213" s="31"/>
      <c r="Z213" s="92"/>
      <c r="AA213" s="31"/>
      <c r="AB213" s="31"/>
      <c r="AC213" s="31"/>
      <c r="AD213" s="32"/>
      <c r="AE213" s="89"/>
      <c r="AF213" s="89"/>
    </row>
    <row r="214" spans="25:27" ht="12.75">
      <c r="Y214" s="62"/>
      <c r="AA214" s="11"/>
    </row>
    <row r="215" spans="25:27" ht="12.75">
      <c r="Y215" s="62"/>
      <c r="AA215" s="11"/>
    </row>
    <row r="216" spans="25:27" ht="12.75">
      <c r="Y216" s="62"/>
      <c r="AA216" s="11"/>
    </row>
    <row r="217" spans="25:27" ht="12.75">
      <c r="Y217" s="62"/>
      <c r="AA217" s="11"/>
    </row>
    <row r="218" spans="25:27" ht="12.75">
      <c r="Y218" s="62"/>
      <c r="AA218" s="11"/>
    </row>
    <row r="219" spans="25:27" ht="12.75">
      <c r="Y219" s="62"/>
      <c r="AA219" s="11"/>
    </row>
    <row r="220" spans="25:27" ht="12.75">
      <c r="Y220" s="62"/>
      <c r="AA220" s="11"/>
    </row>
    <row r="221" spans="25:27" ht="12.75">
      <c r="Y221" s="62"/>
      <c r="AA221" s="11"/>
    </row>
    <row r="222" spans="25:27" ht="12.75">
      <c r="Y222" s="62"/>
      <c r="AA222" s="11"/>
    </row>
    <row r="223" spans="25:27" ht="12.75">
      <c r="Y223" s="62"/>
      <c r="AA223" s="11"/>
    </row>
    <row r="224" spans="25:27" ht="12.75">
      <c r="Y224" s="62"/>
      <c r="AA224" s="11"/>
    </row>
    <row r="225" spans="25:27" ht="12.75">
      <c r="Y225" s="62"/>
      <c r="AA225" s="11"/>
    </row>
    <row r="226" spans="25:27" ht="12.75">
      <c r="Y226" s="62"/>
      <c r="AA226" s="11"/>
    </row>
    <row r="227" spans="25:27" ht="12.75">
      <c r="Y227" s="62"/>
      <c r="AA227" s="11"/>
    </row>
    <row r="228" spans="25:27" ht="12.75">
      <c r="Y228" s="62"/>
      <c r="AA228" s="11"/>
    </row>
    <row r="229" spans="25:27" ht="12.75">
      <c r="Y229" s="62"/>
      <c r="AA229" s="11"/>
    </row>
    <row r="230" spans="25:27" ht="12.75">
      <c r="Y230" s="62"/>
      <c r="AA230" s="11"/>
    </row>
    <row r="231" spans="25:27" ht="12.75">
      <c r="Y231" s="62"/>
      <c r="AA231" s="11"/>
    </row>
    <row r="232" spans="25:27" ht="12.75">
      <c r="Y232" s="62"/>
      <c r="AA232" s="11"/>
    </row>
    <row r="233" spans="25:27" ht="12.75">
      <c r="Y233" s="62"/>
      <c r="AA233" s="11"/>
    </row>
    <row r="234" spans="25:27" ht="12.75">
      <c r="Y234" s="62"/>
      <c r="AA234" s="11"/>
    </row>
    <row r="235" spans="25:27" ht="12.75">
      <c r="Y235" s="62"/>
      <c r="AA235" s="11"/>
    </row>
    <row r="236" spans="25:27" ht="12.75">
      <c r="Y236" s="62"/>
      <c r="AA236" s="11"/>
    </row>
    <row r="237" spans="25:27" ht="12.75">
      <c r="Y237" s="62"/>
      <c r="AA237" s="11"/>
    </row>
    <row r="238" spans="25:27" ht="12.75">
      <c r="Y238" s="62"/>
      <c r="AA238" s="11"/>
    </row>
    <row r="239" spans="25:27" ht="12.75">
      <c r="Y239" s="62"/>
      <c r="AA239" s="11"/>
    </row>
    <row r="240" spans="25:27" ht="12.75">
      <c r="Y240" s="62"/>
      <c r="AA240" s="11"/>
    </row>
    <row r="241" spans="25:27" ht="12.75">
      <c r="Y241" s="62"/>
      <c r="AA241" s="11"/>
    </row>
    <row r="242" spans="25:27" ht="12.75">
      <c r="Y242" s="62"/>
      <c r="AA242" s="11"/>
    </row>
    <row r="243" spans="25:27" ht="12.75">
      <c r="Y243" s="62"/>
      <c r="AA243" s="11"/>
    </row>
    <row r="244" ht="12.75">
      <c r="AA244" s="11"/>
    </row>
    <row r="245" ht="12.75">
      <c r="AA245" s="11"/>
    </row>
    <row r="246" ht="12.75">
      <c r="AA246" s="11"/>
    </row>
    <row r="247" ht="12.75">
      <c r="AA247" s="11"/>
    </row>
    <row r="248" ht="12.75">
      <c r="AA248" s="11"/>
    </row>
    <row r="249" ht="12.75">
      <c r="AA249" s="11"/>
    </row>
    <row r="250" ht="12.75">
      <c r="AA250" s="11"/>
    </row>
    <row r="251" ht="12.75">
      <c r="AA251" s="11"/>
    </row>
    <row r="252" ht="12.75">
      <c r="AA252" s="11"/>
    </row>
    <row r="253" ht="12.75">
      <c r="AA253" s="11"/>
    </row>
    <row r="254" ht="12.75">
      <c r="AA254" s="11"/>
    </row>
    <row r="255" ht="12.75">
      <c r="AA255" s="11"/>
    </row>
    <row r="256" ht="12.75">
      <c r="AA256" s="11"/>
    </row>
    <row r="257" ht="12.75">
      <c r="AA257" s="11"/>
    </row>
    <row r="258" ht="12.75">
      <c r="AA258" s="11"/>
    </row>
    <row r="259" ht="12.75">
      <c r="AA259" s="11"/>
    </row>
    <row r="260" ht="12.75">
      <c r="AA260" s="11"/>
    </row>
    <row r="261" ht="12.75">
      <c r="AA261" s="11"/>
    </row>
    <row r="262" ht="12.75">
      <c r="AA262" s="11"/>
    </row>
    <row r="263" ht="12.75">
      <c r="AA263" s="11"/>
    </row>
    <row r="264" ht="12.75">
      <c r="AA264" s="11"/>
    </row>
    <row r="265" ht="12.75">
      <c r="AA265" s="11"/>
    </row>
    <row r="266" ht="12.75">
      <c r="AA266" s="11"/>
    </row>
    <row r="267" ht="12.75">
      <c r="AA267" s="11"/>
    </row>
    <row r="268" ht="12.75">
      <c r="AA268" s="11"/>
    </row>
    <row r="269" ht="12.75">
      <c r="AA269" s="11"/>
    </row>
    <row r="270" ht="12.75">
      <c r="AA270" s="11"/>
    </row>
    <row r="271" ht="12.75">
      <c r="AA271" s="11"/>
    </row>
    <row r="272" ht="12.75">
      <c r="AA272" s="11"/>
    </row>
    <row r="273" ht="12.75">
      <c r="AA273" s="11"/>
    </row>
    <row r="274" ht="12.75">
      <c r="AA274" s="11"/>
    </row>
    <row r="275" ht="12.75">
      <c r="AA275" s="11"/>
    </row>
    <row r="276" ht="12.75">
      <c r="AA276" s="11"/>
    </row>
    <row r="277" ht="12.75">
      <c r="AA277" s="11"/>
    </row>
    <row r="278" ht="12.75">
      <c r="AA278" s="11"/>
    </row>
    <row r="279" ht="12.75">
      <c r="AA279" s="11"/>
    </row>
    <row r="280" ht="12.75">
      <c r="AA280" s="11"/>
    </row>
    <row r="281" ht="12.75">
      <c r="AA281" s="11"/>
    </row>
    <row r="282" ht="12.75">
      <c r="AA282" s="11"/>
    </row>
    <row r="283" ht="12.75">
      <c r="AA283" s="11"/>
    </row>
    <row r="284" ht="12.75">
      <c r="AA284" s="11"/>
    </row>
    <row r="285" ht="12.75">
      <c r="AA285" s="11"/>
    </row>
    <row r="286" ht="12.75">
      <c r="AA286" s="11"/>
    </row>
    <row r="287" ht="12.75">
      <c r="AA287" s="11"/>
    </row>
    <row r="288" ht="12.75">
      <c r="AA288" s="11"/>
    </row>
    <row r="289" ht="12.75">
      <c r="AA289" s="11"/>
    </row>
    <row r="290" ht="12.75">
      <c r="AA290" s="11"/>
    </row>
    <row r="291" ht="12.75">
      <c r="AA291" s="11"/>
    </row>
    <row r="292" ht="12.75">
      <c r="AA292" s="11"/>
    </row>
    <row r="293" ht="12.75">
      <c r="AA293" s="11"/>
    </row>
    <row r="294" ht="12.75">
      <c r="AA294" s="11"/>
    </row>
    <row r="295" ht="12.75">
      <c r="AA295" s="11"/>
    </row>
    <row r="296" ht="12.75">
      <c r="AA296" s="11"/>
    </row>
    <row r="297" ht="12.75">
      <c r="AA297" s="11"/>
    </row>
    <row r="298" ht="12.75">
      <c r="AA298" s="11"/>
    </row>
    <row r="299" ht="12.75">
      <c r="AA299" s="11"/>
    </row>
    <row r="300" ht="12.75">
      <c r="AA300" s="11"/>
    </row>
    <row r="301" ht="12.75">
      <c r="AA301" s="11"/>
    </row>
    <row r="302" ht="12.75">
      <c r="AA302" s="11"/>
    </row>
    <row r="303" ht="12.75">
      <c r="AA303" s="11"/>
    </row>
    <row r="304" ht="12.75">
      <c r="AA304" s="11"/>
    </row>
    <row r="305" ht="12.75">
      <c r="AA305" s="11"/>
    </row>
    <row r="306" ht="12.75">
      <c r="AA306" s="11"/>
    </row>
    <row r="307" ht="12.75">
      <c r="AA307" s="11"/>
    </row>
    <row r="308" ht="12.75">
      <c r="AA308" s="11"/>
    </row>
    <row r="309" ht="12.75">
      <c r="AA309" s="11"/>
    </row>
    <row r="310" ht="12.75">
      <c r="AA310" s="11"/>
    </row>
    <row r="311" ht="12.75">
      <c r="AA311" s="11"/>
    </row>
    <row r="312" ht="12.75">
      <c r="AA312" s="11"/>
    </row>
    <row r="313" ht="12.75">
      <c r="AA313" s="11"/>
    </row>
    <row r="314" ht="12.75">
      <c r="AA314" s="11"/>
    </row>
    <row r="315" ht="12.75">
      <c r="AA315" s="11"/>
    </row>
    <row r="316" ht="12.75">
      <c r="AA316" s="11"/>
    </row>
    <row r="317" ht="12.75">
      <c r="AA317" s="11"/>
    </row>
    <row r="318" ht="12.75">
      <c r="AA318" s="11"/>
    </row>
    <row r="319" ht="12.75">
      <c r="AA319" s="11"/>
    </row>
    <row r="320" ht="12.75">
      <c r="AA320" s="11"/>
    </row>
    <row r="321" ht="12.75">
      <c r="AA321" s="11"/>
    </row>
    <row r="322" ht="12.75">
      <c r="AA322" s="11"/>
    </row>
    <row r="323" ht="12.75">
      <c r="AA323" s="11"/>
    </row>
    <row r="324" ht="12.75">
      <c r="AA324" s="11"/>
    </row>
    <row r="325" ht="12.75">
      <c r="AA325" s="11"/>
    </row>
    <row r="326" ht="12.75">
      <c r="AA326" s="11"/>
    </row>
    <row r="327" ht="12.75">
      <c r="AA327" s="11"/>
    </row>
    <row r="328" ht="12.75">
      <c r="AA328" s="11"/>
    </row>
    <row r="329" ht="12.75">
      <c r="AA329" s="11"/>
    </row>
    <row r="330" ht="12.75">
      <c r="AA330" s="11"/>
    </row>
    <row r="331" ht="12.75">
      <c r="AA331" s="11"/>
    </row>
    <row r="332" ht="12.75">
      <c r="AA332" s="11"/>
    </row>
    <row r="333" ht="12.75">
      <c r="AA333" s="11"/>
    </row>
    <row r="334" ht="12.75">
      <c r="AA334" s="11"/>
    </row>
    <row r="335" ht="12.75">
      <c r="AA335" s="11"/>
    </row>
    <row r="336" ht="12.75">
      <c r="AA336" s="11"/>
    </row>
    <row r="337" ht="12.75">
      <c r="AA337" s="11"/>
    </row>
    <row r="338" ht="12.75">
      <c r="AA338" s="11"/>
    </row>
    <row r="339" ht="12.75">
      <c r="AA339" s="11"/>
    </row>
    <row r="340" ht="12.75">
      <c r="AA340" s="11"/>
    </row>
    <row r="341" ht="12.75">
      <c r="AA341" s="11"/>
    </row>
    <row r="342" ht="12.75">
      <c r="AA342" s="11"/>
    </row>
    <row r="343" ht="12.75">
      <c r="AA343" s="11"/>
    </row>
    <row r="344" ht="12.75">
      <c r="AA344" s="11"/>
    </row>
    <row r="345" ht="12.75">
      <c r="AA345" s="11"/>
    </row>
    <row r="346" ht="12.75">
      <c r="AA346" s="11"/>
    </row>
    <row r="347" ht="12.75">
      <c r="AA347" s="11"/>
    </row>
    <row r="348" ht="12.75">
      <c r="AA348" s="11"/>
    </row>
    <row r="349" ht="12.75">
      <c r="AA349" s="11"/>
    </row>
    <row r="350" ht="12.75">
      <c r="AA350" s="11"/>
    </row>
    <row r="351" ht="12.75">
      <c r="AA351" s="11"/>
    </row>
    <row r="352" ht="12.75">
      <c r="AA352" s="11"/>
    </row>
    <row r="353" ht="12.75">
      <c r="AA353" s="11"/>
    </row>
    <row r="354" ht="12.75">
      <c r="AA354" s="11"/>
    </row>
    <row r="355" ht="12.75">
      <c r="AA355" s="11"/>
    </row>
    <row r="356" ht="12.75">
      <c r="AA356" s="11"/>
    </row>
    <row r="357" ht="12.75">
      <c r="AA357" s="11"/>
    </row>
    <row r="358" ht="12.75">
      <c r="AA358" s="11"/>
    </row>
    <row r="359" ht="12.75">
      <c r="AA359" s="11"/>
    </row>
    <row r="360" ht="12.75">
      <c r="AA360" s="11"/>
    </row>
    <row r="361" ht="12.75">
      <c r="AA361" s="11"/>
    </row>
    <row r="362" ht="12.75">
      <c r="AA362" s="11"/>
    </row>
    <row r="363" ht="12.75">
      <c r="AA363" s="11"/>
    </row>
    <row r="364" ht="12.75">
      <c r="AA364" s="11"/>
    </row>
    <row r="365" ht="12.75">
      <c r="AA365" s="11"/>
    </row>
    <row r="366" ht="12.75">
      <c r="AA366" s="11"/>
    </row>
    <row r="367" ht="12.75">
      <c r="AA367" s="11"/>
    </row>
    <row r="368" ht="12.75">
      <c r="AA368" s="11"/>
    </row>
    <row r="369" ht="12.75">
      <c r="AA369" s="11"/>
    </row>
    <row r="370" ht="12.75">
      <c r="AA370" s="11"/>
    </row>
    <row r="371" ht="12.75">
      <c r="AA371" s="11"/>
    </row>
    <row r="372" ht="12.75">
      <c r="AA372" s="11"/>
    </row>
    <row r="373" ht="12.75">
      <c r="AA373" s="11"/>
    </row>
    <row r="374" ht="12.75">
      <c r="AA374" s="11"/>
    </row>
    <row r="375" ht="12.75">
      <c r="AA375" s="11"/>
    </row>
    <row r="376" ht="12.75">
      <c r="AA376" s="11"/>
    </row>
    <row r="377" ht="12.75">
      <c r="AA377" s="11"/>
    </row>
    <row r="378" ht="12.75">
      <c r="AA378" s="11"/>
    </row>
    <row r="379" ht="12.75">
      <c r="AA379" s="11"/>
    </row>
    <row r="380" ht="12.75">
      <c r="AA380" s="11"/>
    </row>
    <row r="381" ht="12.75">
      <c r="AA381" s="11"/>
    </row>
    <row r="382" ht="12.75">
      <c r="AA382" s="11"/>
    </row>
    <row r="383" ht="12.75">
      <c r="AA383" s="11"/>
    </row>
    <row r="384" ht="12.75">
      <c r="AA384" s="11"/>
    </row>
    <row r="385" ht="12.75">
      <c r="AA385" s="11"/>
    </row>
    <row r="386" ht="12.75">
      <c r="AA386" s="11"/>
    </row>
    <row r="387" ht="12.75">
      <c r="AA387" s="11"/>
    </row>
    <row r="388" ht="12.75">
      <c r="AA388" s="11"/>
    </row>
    <row r="389" ht="12.75">
      <c r="AA389" s="11"/>
    </row>
    <row r="390" ht="12.75">
      <c r="AA390" s="11"/>
    </row>
    <row r="391" ht="12.75">
      <c r="AA391" s="11"/>
    </row>
    <row r="392" ht="12.75">
      <c r="AA392" s="11"/>
    </row>
    <row r="393" ht="12.75">
      <c r="AA393" s="11"/>
    </row>
    <row r="394" ht="12.75">
      <c r="AA394" s="11"/>
    </row>
    <row r="395" ht="12.75">
      <c r="AA395" s="11"/>
    </row>
    <row r="396" ht="12.75">
      <c r="AA396" s="11"/>
    </row>
    <row r="397" ht="12.75">
      <c r="AA397" s="11"/>
    </row>
    <row r="398" ht="12.75">
      <c r="AA398" s="11"/>
    </row>
    <row r="399" ht="12.75">
      <c r="AA399" s="11"/>
    </row>
    <row r="400" ht="12.75">
      <c r="AA400" s="11"/>
    </row>
    <row r="401" ht="12.75">
      <c r="AA401" s="11"/>
    </row>
    <row r="402" ht="12.75">
      <c r="AA402" s="11"/>
    </row>
    <row r="403" ht="12.75">
      <c r="AA403" s="11"/>
    </row>
    <row r="404" ht="12.75">
      <c r="AA404" s="11"/>
    </row>
    <row r="405" ht="12.75">
      <c r="AA405" s="11"/>
    </row>
    <row r="406" ht="12.75">
      <c r="AA406" s="11"/>
    </row>
    <row r="407" ht="12.75">
      <c r="AA407" s="11"/>
    </row>
    <row r="408" ht="12.75">
      <c r="AA408" s="11"/>
    </row>
    <row r="409" ht="12.75">
      <c r="AA409" s="11"/>
    </row>
    <row r="410" ht="12.75">
      <c r="AA410" s="11"/>
    </row>
    <row r="411" ht="12.75">
      <c r="AA411" s="11"/>
    </row>
    <row r="412" ht="12.75">
      <c r="AA412" s="11"/>
    </row>
    <row r="413" ht="12.75">
      <c r="AA413" s="11"/>
    </row>
    <row r="414" ht="12.75">
      <c r="AA414" s="11"/>
    </row>
    <row r="415" ht="12.75">
      <c r="AA415" s="11"/>
    </row>
    <row r="416" ht="12.75">
      <c r="AA416" s="11"/>
    </row>
    <row r="417" ht="12.75">
      <c r="AA417" s="11"/>
    </row>
    <row r="418" ht="12.75">
      <c r="AA418" s="11"/>
    </row>
    <row r="419" ht="12.75">
      <c r="AA419" s="11"/>
    </row>
    <row r="420" ht="12.75">
      <c r="AA420" s="11"/>
    </row>
    <row r="421" ht="12.75">
      <c r="AA421" s="11"/>
    </row>
    <row r="422" ht="12.75">
      <c r="AA422" s="11"/>
    </row>
    <row r="423" ht="12.75">
      <c r="AA423" s="11"/>
    </row>
    <row r="424" ht="12.75">
      <c r="AA424" s="11"/>
    </row>
    <row r="425" ht="12.75">
      <c r="AA425" s="11"/>
    </row>
    <row r="426" ht="12.75">
      <c r="AA426" s="11"/>
    </row>
    <row r="427" ht="12.75">
      <c r="AA427" s="11"/>
    </row>
    <row r="428" ht="12.75">
      <c r="AA428" s="11"/>
    </row>
    <row r="429" ht="12.75">
      <c r="AA429" s="11"/>
    </row>
    <row r="430" ht="12.75">
      <c r="AA430" s="11"/>
    </row>
    <row r="431" ht="12.75">
      <c r="AA431" s="11"/>
    </row>
    <row r="432" ht="12.75">
      <c r="AA432" s="11"/>
    </row>
    <row r="433" ht="12.75">
      <c r="AA433" s="11"/>
    </row>
    <row r="434" ht="12.75">
      <c r="AA434" s="11"/>
    </row>
    <row r="435" ht="12.75">
      <c r="AA435" s="11"/>
    </row>
    <row r="436" ht="12.75">
      <c r="AA436" s="11"/>
    </row>
    <row r="437" ht="12.75">
      <c r="AA437" s="11"/>
    </row>
    <row r="438" ht="12.75">
      <c r="AA438" s="11"/>
    </row>
    <row r="439" ht="12.75">
      <c r="AA439" s="11"/>
    </row>
    <row r="440" ht="12.75">
      <c r="AA440" s="11"/>
    </row>
    <row r="441" ht="12.75">
      <c r="AA441" s="11"/>
    </row>
    <row r="442" ht="12.75">
      <c r="AA442" s="11"/>
    </row>
    <row r="443" ht="12.75">
      <c r="AA443" s="11"/>
    </row>
    <row r="444" ht="12.75">
      <c r="AA444" s="11"/>
    </row>
    <row r="445" ht="12.75">
      <c r="AA445" s="11"/>
    </row>
    <row r="446" ht="12.75">
      <c r="AA446" s="11"/>
    </row>
    <row r="447" ht="12.75">
      <c r="AA447" s="11"/>
    </row>
    <row r="448" ht="12.75">
      <c r="AA448" s="11"/>
    </row>
    <row r="449" ht="12.75">
      <c r="AA449" s="11"/>
    </row>
    <row r="450" ht="12.75">
      <c r="AA450" s="11"/>
    </row>
    <row r="451" ht="12.75">
      <c r="AA451" s="11"/>
    </row>
    <row r="452" ht="12.75">
      <c r="AA452" s="11"/>
    </row>
    <row r="453" ht="12.75">
      <c r="AA453" s="11"/>
    </row>
    <row r="454" ht="12.75">
      <c r="AA454" s="11"/>
    </row>
    <row r="455" ht="12.75">
      <c r="AA455" s="11"/>
    </row>
    <row r="456" ht="12.75">
      <c r="AA456" s="11"/>
    </row>
    <row r="457" ht="12.75">
      <c r="AA457" s="11"/>
    </row>
    <row r="458" ht="12.75">
      <c r="AA458" s="11"/>
    </row>
    <row r="459" ht="12.75">
      <c r="AA459" s="11"/>
    </row>
    <row r="460" ht="12.75">
      <c r="AA460" s="11"/>
    </row>
    <row r="461" ht="12.75">
      <c r="AA461" s="11"/>
    </row>
    <row r="462" ht="12.75">
      <c r="AA462" s="11"/>
    </row>
    <row r="463" ht="12.75">
      <c r="AA463" s="11"/>
    </row>
    <row r="464" ht="12.75">
      <c r="AA464" s="11"/>
    </row>
    <row r="465" ht="12.75">
      <c r="AA465" s="11"/>
    </row>
    <row r="466" ht="12.75">
      <c r="AA466" s="11"/>
    </row>
    <row r="467" ht="12.75">
      <c r="AA467" s="11"/>
    </row>
    <row r="468" ht="12.75">
      <c r="AA468" s="1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Lymm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Saxton</dc:creator>
  <cp:keywords/>
  <dc:description/>
  <cp:lastModifiedBy>John Saxton</cp:lastModifiedBy>
  <dcterms:created xsi:type="dcterms:W3CDTF">2008-10-21T21:59:43Z</dcterms:created>
  <dcterms:modified xsi:type="dcterms:W3CDTF">2008-10-30T22:52:26Z</dcterms:modified>
  <cp:category/>
  <cp:version/>
  <cp:contentType/>
  <cp:contentStatus/>
</cp:coreProperties>
</file>